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defaultThemeVersion="124226"/>
  <bookViews>
    <workbookView xWindow="0" yWindow="300" windowWidth="20496" windowHeight="7452" tabRatio="736"/>
  </bookViews>
  <sheets>
    <sheet name="Readme" sheetId="33" r:id="rId1"/>
    <sheet name="0.1 - Assessment grid" sheetId="35" r:id="rId2"/>
    <sheet name="0.2 - Company Key Facts" sheetId="10" r:id="rId3"/>
    <sheet name="1 - Past and future impacts" sheetId="11" r:id="rId4"/>
    <sheet name="2.1a - Risk assessment" sheetId="7" r:id="rId5"/>
    <sheet name="2.1b - Risk matrix" sheetId="13" r:id="rId6"/>
    <sheet name="2.2 - New business opportunity" sheetId="36" r:id="rId7"/>
    <sheet name="3.1 - Measures-Risks" sheetId="8" r:id="rId8"/>
    <sheet name="3.2 - Measures-New opportunity" sheetId="12" r:id="rId9"/>
    <sheet name="3.3a- CBA - Costs" sheetId="25" r:id="rId10"/>
    <sheet name="3.3b - CBA - Benefits" sheetId="38" r:id="rId11"/>
    <sheet name="3.3b - CBA - EXAMPLE" sheetId="42" r:id="rId12"/>
    <sheet name="3.3c - CBA - Results" sheetId="39" r:id="rId13"/>
    <sheet name="4.1 - Strategy" sheetId="9" r:id="rId14"/>
    <sheet name="4.2 - Communication" sheetId="14" r:id="rId15"/>
  </sheets>
  <definedNames>
    <definedName name="_xlnm._FilterDatabase" localSheetId="4" hidden="1">'2.1a - Risk assessment'!$A$2:$H$7</definedName>
    <definedName name="_xlnm._FilterDatabase" localSheetId="7" hidden="1">'3.1 - Measures-Risks'!#REF!</definedName>
    <definedName name="_xlnm._FilterDatabase" localSheetId="13" hidden="1">'4.1 - Strategy'!#REF!</definedName>
    <definedName name="Currency" localSheetId="1">#REF!</definedName>
    <definedName name="Currency" localSheetId="6">#REF!</definedName>
    <definedName name="Currency" localSheetId="9">#REF!</definedName>
    <definedName name="Currency" localSheetId="10">#REF!</definedName>
    <definedName name="Currency" localSheetId="11">#REF!</definedName>
    <definedName name="Currency" localSheetId="12">#REF!</definedName>
    <definedName name="Currency">#REF!</definedName>
    <definedName name="_xlnm.Print_Area" localSheetId="1">'0.1 - Assessment grid'!$A$1:$G$33</definedName>
    <definedName name="_xlnm.Print_Area" localSheetId="2">'0.2 - Company Key Facts'!$A$1:$C$10</definedName>
    <definedName name="_xlnm.Print_Area" localSheetId="3">'1 - Past and future impacts'!$A$1:$I$18</definedName>
    <definedName name="_xlnm.Print_Area" localSheetId="4">'2.1a - Risk assessment'!$A$1:$M$17</definedName>
    <definedName name="_xlnm.Print_Area" localSheetId="5">'2.1b - Risk matrix'!$A$1:$G$10</definedName>
    <definedName name="_xlnm.Print_Area" localSheetId="6">'2.2 - New business opportunity'!$A$1:$J$18</definedName>
    <definedName name="_xlnm.Print_Area" localSheetId="7">'3.1 - Measures-Risks'!$A$1:$AK$20</definedName>
    <definedName name="_xlnm.Print_Area" localSheetId="8">'3.2 - Measures-New opportunity'!$A$1:$N$17</definedName>
    <definedName name="_xlnm.Print_Area" localSheetId="9">'3.3a- CBA - Costs'!$A$1:$N$110</definedName>
    <definedName name="_xlnm.Print_Area" localSheetId="10">'3.3b - CBA - Benefits'!$A$1:$T$153</definedName>
    <definedName name="_xlnm.Print_Area" localSheetId="11">'3.3b - CBA - EXAMPLE'!$A$1:$J$19</definedName>
    <definedName name="_xlnm.Print_Area" localSheetId="12">'3.3c - CBA - Results'!$A$1:$N$112</definedName>
    <definedName name="_xlnm.Print_Area" localSheetId="13">'4.1 - Strategy'!$A$1:$K$22</definedName>
    <definedName name="_xlnm.Print_Area" localSheetId="14">'4.2 - Communication'!$A$1:$H$17</definedName>
    <definedName name="_xlnm.Print_Area" localSheetId="0">Readme!$A$1:$D$16</definedName>
  </definedNames>
  <calcPr calcId="145621" concurrentCalc="0"/>
</workbook>
</file>

<file path=xl/calcChain.xml><?xml version="1.0" encoding="utf-8"?>
<calcChain xmlns="http://schemas.openxmlformats.org/spreadsheetml/2006/main">
  <c r="L143" i="38" l="1"/>
  <c r="M143" i="38"/>
  <c r="N143" i="38"/>
  <c r="AB103" i="39"/>
  <c r="L144" i="38"/>
  <c r="M144" i="38"/>
  <c r="N144" i="38"/>
  <c r="AB104" i="39"/>
  <c r="L145" i="38"/>
  <c r="M145" i="38"/>
  <c r="N145" i="38"/>
  <c r="AB105" i="39"/>
  <c r="L146" i="38"/>
  <c r="M146" i="38"/>
  <c r="N146" i="38"/>
  <c r="AB106" i="39"/>
  <c r="L147" i="38"/>
  <c r="M147" i="38"/>
  <c r="N147" i="38"/>
  <c r="AB107" i="39"/>
  <c r="L148" i="38"/>
  <c r="M148" i="38"/>
  <c r="N148" i="38"/>
  <c r="AB108" i="39"/>
  <c r="L149" i="38"/>
  <c r="M149" i="38"/>
  <c r="N149" i="38"/>
  <c r="AB109" i="39"/>
  <c r="L150" i="38"/>
  <c r="M150" i="38"/>
  <c r="N150" i="38"/>
  <c r="AB110" i="39"/>
  <c r="L151" i="38"/>
  <c r="M151" i="38"/>
  <c r="N151" i="38"/>
  <c r="AB111" i="39"/>
  <c r="L142" i="38"/>
  <c r="M142" i="38"/>
  <c r="N142" i="38"/>
  <c r="AB102" i="39"/>
  <c r="Z103" i="39"/>
  <c r="Z104" i="39"/>
  <c r="Z105" i="39"/>
  <c r="Z106" i="39"/>
  <c r="Z107" i="39"/>
  <c r="Z108" i="39"/>
  <c r="Z109" i="39"/>
  <c r="Z110" i="39"/>
  <c r="Z111" i="39"/>
  <c r="Z102" i="39"/>
  <c r="X103" i="39"/>
  <c r="X104" i="39"/>
  <c r="X105" i="39"/>
  <c r="X106" i="39"/>
  <c r="X107" i="39"/>
  <c r="X108" i="39"/>
  <c r="X109" i="39"/>
  <c r="X110" i="39"/>
  <c r="X111" i="39"/>
  <c r="X102" i="39"/>
  <c r="AC102" i="39"/>
  <c r="AC103" i="39"/>
  <c r="AC104" i="39"/>
  <c r="AC105" i="39"/>
  <c r="AC106" i="39"/>
  <c r="AC107" i="39"/>
  <c r="AC108" i="39"/>
  <c r="AC109" i="39"/>
  <c r="AC110" i="39"/>
  <c r="AC111" i="39"/>
  <c r="AC112" i="39"/>
  <c r="M111" i="39"/>
  <c r="Y102" i="39"/>
  <c r="Y103" i="39"/>
  <c r="Y104" i="39"/>
  <c r="Y105" i="39"/>
  <c r="Y106" i="39"/>
  <c r="Y107" i="39"/>
  <c r="Y108" i="39"/>
  <c r="Y109" i="39"/>
  <c r="Y110" i="39"/>
  <c r="Y111" i="39"/>
  <c r="Y112" i="39"/>
  <c r="L111" i="39"/>
  <c r="AA102" i="39"/>
  <c r="AA103" i="39"/>
  <c r="AA104" i="39"/>
  <c r="AA105" i="39"/>
  <c r="AA106" i="39"/>
  <c r="AA107" i="39"/>
  <c r="AA108" i="39"/>
  <c r="AA109" i="39"/>
  <c r="AA110" i="39"/>
  <c r="AA111" i="39"/>
  <c r="AA112" i="39"/>
  <c r="K111" i="39"/>
  <c r="M93" i="39"/>
  <c r="L93" i="39"/>
  <c r="K93" i="39"/>
  <c r="AB85" i="39"/>
  <c r="AB86" i="39"/>
  <c r="AB87" i="39"/>
  <c r="AB88" i="39"/>
  <c r="AB89" i="39"/>
  <c r="AB90" i="39"/>
  <c r="AB91" i="39"/>
  <c r="AB92" i="39"/>
  <c r="AB93" i="39"/>
  <c r="AB84" i="39"/>
  <c r="Z85" i="39"/>
  <c r="Z86" i="39"/>
  <c r="Z87" i="39"/>
  <c r="Z88" i="39"/>
  <c r="Z89" i="39"/>
  <c r="Z90" i="39"/>
  <c r="Z91" i="39"/>
  <c r="Z92" i="39"/>
  <c r="Z93" i="39"/>
  <c r="Z84" i="39"/>
  <c r="X85" i="39"/>
  <c r="X86" i="39"/>
  <c r="X87" i="39"/>
  <c r="X88" i="39"/>
  <c r="X89" i="39"/>
  <c r="X90" i="39"/>
  <c r="X91" i="39"/>
  <c r="X92" i="39"/>
  <c r="X93" i="39"/>
  <c r="X84" i="39"/>
  <c r="AB101" i="39"/>
  <c r="Z101" i="39"/>
  <c r="X101" i="39"/>
  <c r="AB83" i="39"/>
  <c r="AC84" i="39"/>
  <c r="AC85" i="39"/>
  <c r="AC86" i="39"/>
  <c r="AC87" i="39"/>
  <c r="AC88" i="39"/>
  <c r="AC89" i="39"/>
  <c r="AC90" i="39"/>
  <c r="AC91" i="39"/>
  <c r="AC92" i="39"/>
  <c r="AC93" i="39"/>
  <c r="AC94" i="39"/>
  <c r="Z83" i="39"/>
  <c r="AA84" i="39"/>
  <c r="AA85" i="39"/>
  <c r="AA86" i="39"/>
  <c r="AA87" i="39"/>
  <c r="AA88" i="39"/>
  <c r="AA89" i="39"/>
  <c r="AA90" i="39"/>
  <c r="AA91" i="39"/>
  <c r="AA92" i="39"/>
  <c r="AA93" i="39"/>
  <c r="AA94" i="39"/>
  <c r="X83" i="39"/>
  <c r="Y84" i="39"/>
  <c r="Y85" i="39"/>
  <c r="Y86" i="39"/>
  <c r="Y87" i="39"/>
  <c r="Y88" i="39"/>
  <c r="Y89" i="39"/>
  <c r="Y90" i="39"/>
  <c r="Y91" i="39"/>
  <c r="Y92" i="39"/>
  <c r="Y93" i="39"/>
  <c r="Y94" i="39"/>
  <c r="M75" i="39"/>
  <c r="L75" i="39"/>
  <c r="K75" i="39"/>
  <c r="AB67" i="39"/>
  <c r="AB68" i="39"/>
  <c r="AB69" i="39"/>
  <c r="AB70" i="39"/>
  <c r="AB71" i="39"/>
  <c r="AB72" i="39"/>
  <c r="AB73" i="39"/>
  <c r="AB74" i="39"/>
  <c r="AB75" i="39"/>
  <c r="AB66" i="39"/>
  <c r="Z67" i="39"/>
  <c r="Z68" i="39"/>
  <c r="Z69" i="39"/>
  <c r="Z70" i="39"/>
  <c r="Z71" i="39"/>
  <c r="Z72" i="39"/>
  <c r="Z73" i="39"/>
  <c r="Z74" i="39"/>
  <c r="Z75" i="39"/>
  <c r="Z66" i="39"/>
  <c r="X67" i="39"/>
  <c r="X68" i="39"/>
  <c r="X69" i="39"/>
  <c r="X70" i="39"/>
  <c r="X71" i="39"/>
  <c r="X72" i="39"/>
  <c r="X73" i="39"/>
  <c r="X74" i="39"/>
  <c r="X75" i="39"/>
  <c r="X66" i="39"/>
  <c r="AB65" i="39"/>
  <c r="AC66" i="39"/>
  <c r="AC67" i="39"/>
  <c r="AC68" i="39"/>
  <c r="AC69" i="39"/>
  <c r="AC70" i="39"/>
  <c r="AC71" i="39"/>
  <c r="AC72" i="39"/>
  <c r="AC73" i="39"/>
  <c r="AC74" i="39"/>
  <c r="AC75" i="39"/>
  <c r="AC76" i="39"/>
  <c r="Z65" i="39"/>
  <c r="AA66" i="39"/>
  <c r="AA67" i="39"/>
  <c r="AA68" i="39"/>
  <c r="AA69" i="39"/>
  <c r="AA70" i="39"/>
  <c r="AA71" i="39"/>
  <c r="AA72" i="39"/>
  <c r="AA73" i="39"/>
  <c r="AA74" i="39"/>
  <c r="AA75" i="39"/>
  <c r="AA76" i="39"/>
  <c r="X65" i="39"/>
  <c r="Y66" i="39"/>
  <c r="Y67" i="39"/>
  <c r="Y68" i="39"/>
  <c r="Y69" i="39"/>
  <c r="Y70" i="39"/>
  <c r="Y71" i="39"/>
  <c r="Y72" i="39"/>
  <c r="Y73" i="39"/>
  <c r="Y74" i="39"/>
  <c r="Y75" i="39"/>
  <c r="Y76" i="39"/>
  <c r="L67" i="38"/>
  <c r="M67" i="38"/>
  <c r="N67" i="38"/>
  <c r="AB48" i="39"/>
  <c r="AB47" i="39"/>
  <c r="AC48" i="39"/>
  <c r="L68" i="38"/>
  <c r="M68" i="38"/>
  <c r="N68" i="38"/>
  <c r="AB49" i="39"/>
  <c r="AC49" i="39"/>
  <c r="L69" i="38"/>
  <c r="M69" i="38"/>
  <c r="N69" i="38"/>
  <c r="AB50" i="39"/>
  <c r="AC50" i="39"/>
  <c r="L70" i="38"/>
  <c r="M70" i="38"/>
  <c r="N70" i="38"/>
  <c r="AB51" i="39"/>
  <c r="AC51" i="39"/>
  <c r="L71" i="38"/>
  <c r="M71" i="38"/>
  <c r="N71" i="38"/>
  <c r="AB52" i="39"/>
  <c r="AC52" i="39"/>
  <c r="L72" i="38"/>
  <c r="M72" i="38"/>
  <c r="N72" i="38"/>
  <c r="AB53" i="39"/>
  <c r="AC53" i="39"/>
  <c r="L73" i="38"/>
  <c r="M73" i="38"/>
  <c r="N73" i="38"/>
  <c r="AB54" i="39"/>
  <c r="AC54" i="39"/>
  <c r="L74" i="38"/>
  <c r="M74" i="38"/>
  <c r="N74" i="38"/>
  <c r="AB55" i="39"/>
  <c r="AC55" i="39"/>
  <c r="L75" i="38"/>
  <c r="M75" i="38"/>
  <c r="N75" i="38"/>
  <c r="AB56" i="39"/>
  <c r="AC56" i="39"/>
  <c r="L76" i="38"/>
  <c r="M76" i="38"/>
  <c r="N76" i="38"/>
  <c r="AB57" i="39"/>
  <c r="AC57" i="39"/>
  <c r="AC58" i="39"/>
  <c r="M57" i="39"/>
  <c r="X48" i="39"/>
  <c r="X47" i="39"/>
  <c r="Y48" i="39"/>
  <c r="X49" i="39"/>
  <c r="Y49" i="39"/>
  <c r="X50" i="39"/>
  <c r="Y50" i="39"/>
  <c r="X51" i="39"/>
  <c r="Y51" i="39"/>
  <c r="X52" i="39"/>
  <c r="Y52" i="39"/>
  <c r="X53" i="39"/>
  <c r="Y53" i="39"/>
  <c r="X54" i="39"/>
  <c r="Y54" i="39"/>
  <c r="X55" i="39"/>
  <c r="Y55" i="39"/>
  <c r="X56" i="39"/>
  <c r="Y56" i="39"/>
  <c r="X57" i="39"/>
  <c r="Y57" i="39"/>
  <c r="Y58" i="39"/>
  <c r="L57" i="39"/>
  <c r="Z48" i="39"/>
  <c r="Z47" i="39"/>
  <c r="AA48" i="39"/>
  <c r="Z49" i="39"/>
  <c r="AA49" i="39"/>
  <c r="Z50" i="39"/>
  <c r="AA50" i="39"/>
  <c r="Z51" i="39"/>
  <c r="AA51" i="39"/>
  <c r="Z52" i="39"/>
  <c r="AA52" i="39"/>
  <c r="Z53" i="39"/>
  <c r="AA53" i="39"/>
  <c r="Z54" i="39"/>
  <c r="AA54" i="39"/>
  <c r="Z55" i="39"/>
  <c r="AA55" i="39"/>
  <c r="Z56" i="39"/>
  <c r="AA56" i="39"/>
  <c r="Z57" i="39"/>
  <c r="AA57" i="39"/>
  <c r="AA58" i="39"/>
  <c r="K57" i="39"/>
  <c r="M39" i="39"/>
  <c r="L39" i="39"/>
  <c r="K39" i="39"/>
  <c r="AB31" i="39"/>
  <c r="AB32" i="39"/>
  <c r="AB33" i="39"/>
  <c r="AB34" i="39"/>
  <c r="AB35" i="39"/>
  <c r="AB36" i="39"/>
  <c r="AB37" i="39"/>
  <c r="AB38" i="39"/>
  <c r="AB39" i="39"/>
  <c r="AB30" i="39"/>
  <c r="Z31" i="39"/>
  <c r="Z32" i="39"/>
  <c r="Z33" i="39"/>
  <c r="Z34" i="39"/>
  <c r="Z35" i="39"/>
  <c r="Z36" i="39"/>
  <c r="Z37" i="39"/>
  <c r="Z38" i="39"/>
  <c r="Z39" i="39"/>
  <c r="Z30" i="39"/>
  <c r="X31" i="39"/>
  <c r="X32" i="39"/>
  <c r="X33" i="39"/>
  <c r="X34" i="39"/>
  <c r="X35" i="39"/>
  <c r="X36" i="39"/>
  <c r="X37" i="39"/>
  <c r="X38" i="39"/>
  <c r="X39" i="39"/>
  <c r="X30" i="39"/>
  <c r="AB29" i="39"/>
  <c r="AC30" i="39"/>
  <c r="AC31" i="39"/>
  <c r="AC32" i="39"/>
  <c r="AC33" i="39"/>
  <c r="AC34" i="39"/>
  <c r="AC35" i="39"/>
  <c r="AC36" i="39"/>
  <c r="AC37" i="39"/>
  <c r="AC38" i="39"/>
  <c r="AC39" i="39"/>
  <c r="AC40" i="39"/>
  <c r="Z29" i="39"/>
  <c r="AA30" i="39"/>
  <c r="AA31" i="39"/>
  <c r="AA32" i="39"/>
  <c r="AA33" i="39"/>
  <c r="AA34" i="39"/>
  <c r="AA35" i="39"/>
  <c r="AA36" i="39"/>
  <c r="AA37" i="39"/>
  <c r="AA38" i="39"/>
  <c r="AA39" i="39"/>
  <c r="AA40" i="39"/>
  <c r="X29" i="39"/>
  <c r="Y30" i="39"/>
  <c r="Y31" i="39"/>
  <c r="Y32" i="39"/>
  <c r="Y33" i="39"/>
  <c r="Y34" i="39"/>
  <c r="Y35" i="39"/>
  <c r="Y36" i="39"/>
  <c r="Y37" i="39"/>
  <c r="Y38" i="39"/>
  <c r="Y39" i="39"/>
  <c r="Y40" i="39"/>
  <c r="C96" i="39"/>
  <c r="C95" i="39"/>
  <c r="C60" i="39"/>
  <c r="C59" i="39"/>
  <c r="C78" i="39"/>
  <c r="C77" i="39"/>
  <c r="C42" i="39"/>
  <c r="C41" i="39"/>
  <c r="C24" i="39"/>
  <c r="C23" i="39"/>
  <c r="C6" i="39"/>
  <c r="C5" i="39"/>
  <c r="C2" i="39"/>
  <c r="L17" i="38"/>
  <c r="M17" i="38"/>
  <c r="N17" i="38"/>
  <c r="AB12" i="39"/>
  <c r="AB11" i="39"/>
  <c r="AC12" i="39"/>
  <c r="L18" i="38"/>
  <c r="M18" i="38"/>
  <c r="N18" i="38"/>
  <c r="AB13" i="39"/>
  <c r="AC13" i="39"/>
  <c r="L19" i="38"/>
  <c r="M19" i="38"/>
  <c r="N19" i="38"/>
  <c r="AB14" i="39"/>
  <c r="AC14" i="39"/>
  <c r="L20" i="38"/>
  <c r="M20" i="38"/>
  <c r="N20" i="38"/>
  <c r="AB15" i="39"/>
  <c r="AC15" i="39"/>
  <c r="L21" i="38"/>
  <c r="M21" i="38"/>
  <c r="N21" i="38"/>
  <c r="AB16" i="39"/>
  <c r="AC16" i="39"/>
  <c r="L22" i="38"/>
  <c r="M22" i="38"/>
  <c r="N22" i="38"/>
  <c r="AB17" i="39"/>
  <c r="AC17" i="39"/>
  <c r="L23" i="38"/>
  <c r="M23" i="38"/>
  <c r="N23" i="38"/>
  <c r="AB18" i="39"/>
  <c r="AC18" i="39"/>
  <c r="L24" i="38"/>
  <c r="M24" i="38"/>
  <c r="N24" i="38"/>
  <c r="AB19" i="39"/>
  <c r="AC19" i="39"/>
  <c r="L25" i="38"/>
  <c r="M25" i="38"/>
  <c r="N25" i="38"/>
  <c r="AB20" i="39"/>
  <c r="AC20" i="39"/>
  <c r="L26" i="38"/>
  <c r="M26" i="38"/>
  <c r="N26" i="38"/>
  <c r="AB21" i="39"/>
  <c r="AC21" i="39"/>
  <c r="AC22" i="39"/>
  <c r="M21" i="39"/>
  <c r="X11" i="39"/>
  <c r="X12" i="39"/>
  <c r="Y12" i="39"/>
  <c r="X13" i="39"/>
  <c r="Y13" i="39"/>
  <c r="X14" i="39"/>
  <c r="Y14" i="39"/>
  <c r="X15" i="39"/>
  <c r="Y15" i="39"/>
  <c r="X16" i="39"/>
  <c r="Y16" i="39"/>
  <c r="X17" i="39"/>
  <c r="Y17" i="39"/>
  <c r="X18" i="39"/>
  <c r="Y18" i="39"/>
  <c r="X19" i="39"/>
  <c r="Y19" i="39"/>
  <c r="X20" i="39"/>
  <c r="Y20" i="39"/>
  <c r="X21" i="39"/>
  <c r="Y21" i="39"/>
  <c r="Y22" i="39"/>
  <c r="L21" i="39"/>
  <c r="Z12" i="39"/>
  <c r="Z11" i="39"/>
  <c r="AA12" i="39"/>
  <c r="Z13" i="39"/>
  <c r="AA13" i="39"/>
  <c r="Z14" i="39"/>
  <c r="AA14" i="39"/>
  <c r="Z15" i="39"/>
  <c r="AA15" i="39"/>
  <c r="Z16" i="39"/>
  <c r="AA16" i="39"/>
  <c r="Z17" i="39"/>
  <c r="AA17" i="39"/>
  <c r="Z18" i="39"/>
  <c r="AA18" i="39"/>
  <c r="Z19" i="39"/>
  <c r="AA19" i="39"/>
  <c r="Z20" i="39"/>
  <c r="AA20" i="39"/>
  <c r="Z21" i="39"/>
  <c r="AA21" i="39"/>
  <c r="AA22" i="39"/>
  <c r="K21" i="39"/>
  <c r="B2" i="38"/>
  <c r="B66" i="39"/>
  <c r="E66" i="39"/>
  <c r="B67" i="39"/>
  <c r="E67" i="39"/>
  <c r="B68" i="39"/>
  <c r="E68" i="39"/>
  <c r="B69" i="39"/>
  <c r="E69" i="39"/>
  <c r="B70" i="39"/>
  <c r="E70" i="39"/>
  <c r="B71" i="39"/>
  <c r="E71" i="39"/>
  <c r="B72" i="39"/>
  <c r="E72" i="39"/>
  <c r="B73" i="39"/>
  <c r="E73" i="39"/>
  <c r="B74" i="39"/>
  <c r="E74" i="39"/>
  <c r="D66" i="39"/>
  <c r="D67" i="39"/>
  <c r="D68" i="39"/>
  <c r="D69" i="39"/>
  <c r="D70" i="39"/>
  <c r="D71" i="39"/>
  <c r="D72" i="39"/>
  <c r="D73" i="39"/>
  <c r="D74" i="39"/>
  <c r="C66" i="39"/>
  <c r="C67" i="39"/>
  <c r="C68" i="39"/>
  <c r="C69" i="39"/>
  <c r="C70" i="39"/>
  <c r="C71" i="39"/>
  <c r="C72" i="39"/>
  <c r="C73" i="39"/>
  <c r="C74" i="39"/>
  <c r="E65" i="39"/>
  <c r="D65" i="39"/>
  <c r="C65" i="39"/>
  <c r="B48" i="39"/>
  <c r="L47" i="25"/>
  <c r="M47" i="25"/>
  <c r="N47" i="25"/>
  <c r="E48" i="39"/>
  <c r="B49" i="39"/>
  <c r="L48" i="25"/>
  <c r="M48" i="25"/>
  <c r="N48" i="25"/>
  <c r="E49" i="39"/>
  <c r="B50" i="39"/>
  <c r="L49" i="25"/>
  <c r="M49" i="25"/>
  <c r="N49" i="25"/>
  <c r="E50" i="39"/>
  <c r="B51" i="39"/>
  <c r="L50" i="25"/>
  <c r="M50" i="25"/>
  <c r="N50" i="25"/>
  <c r="E51" i="39"/>
  <c r="B52" i="39"/>
  <c r="L51" i="25"/>
  <c r="M51" i="25"/>
  <c r="N51" i="25"/>
  <c r="E52" i="39"/>
  <c r="B53" i="39"/>
  <c r="L52" i="25"/>
  <c r="M52" i="25"/>
  <c r="N52" i="25"/>
  <c r="E53" i="39"/>
  <c r="B54" i="39"/>
  <c r="L53" i="25"/>
  <c r="M53" i="25"/>
  <c r="N53" i="25"/>
  <c r="E54" i="39"/>
  <c r="B55" i="39"/>
  <c r="L54" i="25"/>
  <c r="M54" i="25"/>
  <c r="N54" i="25"/>
  <c r="E55" i="39"/>
  <c r="B56" i="39"/>
  <c r="L55" i="25"/>
  <c r="M55" i="25"/>
  <c r="N55" i="25"/>
  <c r="E56" i="39"/>
  <c r="D48" i="39"/>
  <c r="D49" i="39"/>
  <c r="D50" i="39"/>
  <c r="D51" i="39"/>
  <c r="D52" i="39"/>
  <c r="D53" i="39"/>
  <c r="D54" i="39"/>
  <c r="D55" i="39"/>
  <c r="D56" i="39"/>
  <c r="C48" i="39"/>
  <c r="C49" i="39"/>
  <c r="C50" i="39"/>
  <c r="C51" i="39"/>
  <c r="C52" i="39"/>
  <c r="C53" i="39"/>
  <c r="C54" i="39"/>
  <c r="C55" i="39"/>
  <c r="C56" i="39"/>
  <c r="L46" i="25"/>
  <c r="M46" i="25"/>
  <c r="N46" i="25"/>
  <c r="E47" i="39"/>
  <c r="D47" i="39"/>
  <c r="C47" i="39"/>
  <c r="B30" i="39"/>
  <c r="E30" i="39"/>
  <c r="B31" i="39"/>
  <c r="E31" i="39"/>
  <c r="B32" i="39"/>
  <c r="E32" i="39"/>
  <c r="B33" i="39"/>
  <c r="E33" i="39"/>
  <c r="B34" i="39"/>
  <c r="E34" i="39"/>
  <c r="B35" i="39"/>
  <c r="E35" i="39"/>
  <c r="B36" i="39"/>
  <c r="E36" i="39"/>
  <c r="B37" i="39"/>
  <c r="E37" i="39"/>
  <c r="B38" i="39"/>
  <c r="E38" i="39"/>
  <c r="E29" i="39"/>
  <c r="D30" i="39"/>
  <c r="D31" i="39"/>
  <c r="D32" i="39"/>
  <c r="D33" i="39"/>
  <c r="D34" i="39"/>
  <c r="D35" i="39"/>
  <c r="D36" i="39"/>
  <c r="D37" i="39"/>
  <c r="D38" i="39"/>
  <c r="C30" i="39"/>
  <c r="C31" i="39"/>
  <c r="C32" i="39"/>
  <c r="C33" i="39"/>
  <c r="C34" i="39"/>
  <c r="C35" i="39"/>
  <c r="C36" i="39"/>
  <c r="C37" i="39"/>
  <c r="C38" i="39"/>
  <c r="D29" i="39"/>
  <c r="C29" i="39"/>
  <c r="B12" i="39"/>
  <c r="D12" i="39"/>
  <c r="B13" i="39"/>
  <c r="D13" i="39"/>
  <c r="B14" i="39"/>
  <c r="D14" i="39"/>
  <c r="B15" i="39"/>
  <c r="D15" i="39"/>
  <c r="B16" i="39"/>
  <c r="D16" i="39"/>
  <c r="B17" i="39"/>
  <c r="D17" i="39"/>
  <c r="B18" i="39"/>
  <c r="D18" i="39"/>
  <c r="B19" i="39"/>
  <c r="D19" i="39"/>
  <c r="B20" i="39"/>
  <c r="D20" i="39"/>
  <c r="B129" i="38"/>
  <c r="B104" i="38"/>
  <c r="B79" i="38"/>
  <c r="B54" i="38"/>
  <c r="B29" i="38"/>
  <c r="B4" i="38"/>
  <c r="F14" i="39"/>
  <c r="F19" i="39"/>
  <c r="F18" i="39"/>
  <c r="F17" i="39"/>
  <c r="F13" i="39"/>
  <c r="F15" i="39"/>
  <c r="F20" i="39"/>
  <c r="F16" i="39"/>
  <c r="F12" i="39"/>
  <c r="F11" i="39"/>
  <c r="B31" i="38"/>
  <c r="B56" i="38"/>
  <c r="B81" i="38"/>
  <c r="B106" i="38"/>
  <c r="B131" i="38"/>
  <c r="B6" i="38"/>
  <c r="B102" i="39"/>
  <c r="B103" i="39"/>
  <c r="B104" i="39"/>
  <c r="B105" i="39"/>
  <c r="B106" i="39"/>
  <c r="B107" i="39"/>
  <c r="B108" i="39"/>
  <c r="B109" i="39"/>
  <c r="B110" i="39"/>
  <c r="B84" i="39"/>
  <c r="B85" i="39"/>
  <c r="B86" i="39"/>
  <c r="B87" i="39"/>
  <c r="B88" i="39"/>
  <c r="B89" i="39"/>
  <c r="B90" i="39"/>
  <c r="B91" i="39"/>
  <c r="B92" i="39"/>
  <c r="D75" i="39"/>
  <c r="C75" i="39"/>
  <c r="E75" i="39"/>
  <c r="T65" i="39"/>
  <c r="S65" i="39"/>
  <c r="R65" i="39"/>
  <c r="D57" i="39"/>
  <c r="C57" i="39"/>
  <c r="T47" i="39"/>
  <c r="S47" i="39"/>
  <c r="R47" i="39"/>
  <c r="D39" i="39"/>
  <c r="C39" i="39"/>
  <c r="E39" i="39"/>
  <c r="T29" i="39"/>
  <c r="S29" i="39"/>
  <c r="R29" i="39"/>
  <c r="G110" i="39"/>
  <c r="F110" i="39"/>
  <c r="G109" i="39"/>
  <c r="F109" i="39"/>
  <c r="G108" i="39"/>
  <c r="F108" i="39"/>
  <c r="G107" i="39"/>
  <c r="F107" i="39"/>
  <c r="G106" i="39"/>
  <c r="F106" i="39"/>
  <c r="G105" i="39"/>
  <c r="G104" i="39"/>
  <c r="F104" i="39"/>
  <c r="G103" i="39"/>
  <c r="F103" i="39"/>
  <c r="G102" i="39"/>
  <c r="F102" i="39"/>
  <c r="G101" i="39"/>
  <c r="F101" i="39"/>
  <c r="M126" i="38"/>
  <c r="L126" i="38"/>
  <c r="F92" i="39"/>
  <c r="M125" i="38"/>
  <c r="G91" i="39"/>
  <c r="L125" i="38"/>
  <c r="F91" i="39"/>
  <c r="M124" i="38"/>
  <c r="G90" i="39"/>
  <c r="L124" i="38"/>
  <c r="M123" i="38"/>
  <c r="G89" i="39"/>
  <c r="L123" i="38"/>
  <c r="F89" i="39"/>
  <c r="M122" i="38"/>
  <c r="G88" i="39"/>
  <c r="L122" i="38"/>
  <c r="F88" i="39"/>
  <c r="M121" i="38"/>
  <c r="G87" i="39"/>
  <c r="L121" i="38"/>
  <c r="F87" i="39"/>
  <c r="M120" i="38"/>
  <c r="G86" i="39"/>
  <c r="L120" i="38"/>
  <c r="M119" i="38"/>
  <c r="G85" i="39"/>
  <c r="L119" i="38"/>
  <c r="F85" i="39"/>
  <c r="M118" i="38"/>
  <c r="G84" i="39"/>
  <c r="L118" i="38"/>
  <c r="F84" i="39"/>
  <c r="M117" i="38"/>
  <c r="G83" i="39"/>
  <c r="L117" i="38"/>
  <c r="F83" i="39"/>
  <c r="M101" i="38"/>
  <c r="G74" i="39"/>
  <c r="L101" i="38"/>
  <c r="M100" i="38"/>
  <c r="G73" i="39"/>
  <c r="L100" i="38"/>
  <c r="F73" i="39"/>
  <c r="M99" i="38"/>
  <c r="L99" i="38"/>
  <c r="F72" i="39"/>
  <c r="M98" i="38"/>
  <c r="G71" i="39"/>
  <c r="L98" i="38"/>
  <c r="M97" i="38"/>
  <c r="G70" i="39"/>
  <c r="L97" i="38"/>
  <c r="F70" i="39"/>
  <c r="M96" i="38"/>
  <c r="G69" i="39"/>
  <c r="L96" i="38"/>
  <c r="M95" i="38"/>
  <c r="L95" i="38"/>
  <c r="F68" i="39"/>
  <c r="M94" i="38"/>
  <c r="G67" i="39"/>
  <c r="L94" i="38"/>
  <c r="M93" i="38"/>
  <c r="G66" i="39"/>
  <c r="L93" i="38"/>
  <c r="F66" i="39"/>
  <c r="M92" i="38"/>
  <c r="G65" i="39"/>
  <c r="L92" i="38"/>
  <c r="F65" i="39"/>
  <c r="G56" i="39"/>
  <c r="F56" i="39"/>
  <c r="G55" i="39"/>
  <c r="F55" i="39"/>
  <c r="G54" i="39"/>
  <c r="F53" i="39"/>
  <c r="G52" i="39"/>
  <c r="G51" i="39"/>
  <c r="F51" i="39"/>
  <c r="G50" i="39"/>
  <c r="F49" i="39"/>
  <c r="G48" i="39"/>
  <c r="F48" i="39"/>
  <c r="G47" i="39"/>
  <c r="F47" i="39"/>
  <c r="M51" i="38"/>
  <c r="L51" i="38"/>
  <c r="M50" i="38"/>
  <c r="G37" i="39"/>
  <c r="L50" i="38"/>
  <c r="F37" i="39"/>
  <c r="M49" i="38"/>
  <c r="L49" i="38"/>
  <c r="F36" i="39"/>
  <c r="M48" i="38"/>
  <c r="G35" i="39"/>
  <c r="L48" i="38"/>
  <c r="M47" i="38"/>
  <c r="G34" i="39"/>
  <c r="L47" i="38"/>
  <c r="F34" i="39"/>
  <c r="M46" i="38"/>
  <c r="G33" i="39"/>
  <c r="L46" i="38"/>
  <c r="M45" i="38"/>
  <c r="G32" i="39"/>
  <c r="L45" i="38"/>
  <c r="M44" i="38"/>
  <c r="G31" i="39"/>
  <c r="L44" i="38"/>
  <c r="M43" i="38"/>
  <c r="G30" i="39"/>
  <c r="L43" i="38"/>
  <c r="M42" i="38"/>
  <c r="L42" i="38"/>
  <c r="G20" i="39"/>
  <c r="R21" i="39"/>
  <c r="G18" i="39"/>
  <c r="R19" i="39"/>
  <c r="R15" i="39"/>
  <c r="G13" i="39"/>
  <c r="M109" i="25"/>
  <c r="D110" i="39"/>
  <c r="L109" i="25"/>
  <c r="C110" i="39"/>
  <c r="M108" i="25"/>
  <c r="D109" i="39"/>
  <c r="L108" i="25"/>
  <c r="C109" i="39"/>
  <c r="M107" i="25"/>
  <c r="D108" i="39"/>
  <c r="L107" i="25"/>
  <c r="C108" i="39"/>
  <c r="M106" i="25"/>
  <c r="D107" i="39"/>
  <c r="L106" i="25"/>
  <c r="C107" i="39"/>
  <c r="M105" i="25"/>
  <c r="D106" i="39"/>
  <c r="L105" i="25"/>
  <c r="C106" i="39"/>
  <c r="M104" i="25"/>
  <c r="D105" i="39"/>
  <c r="L104" i="25"/>
  <c r="C105" i="39"/>
  <c r="M103" i="25"/>
  <c r="D104" i="39"/>
  <c r="L103" i="25"/>
  <c r="C104" i="39"/>
  <c r="M102" i="25"/>
  <c r="D103" i="39"/>
  <c r="L102" i="25"/>
  <c r="C103" i="39"/>
  <c r="M101" i="25"/>
  <c r="D102" i="39"/>
  <c r="L101" i="25"/>
  <c r="C102" i="39"/>
  <c r="M100" i="25"/>
  <c r="D101" i="39"/>
  <c r="L100" i="25"/>
  <c r="C101" i="39"/>
  <c r="M91" i="25"/>
  <c r="D92" i="39"/>
  <c r="L91" i="25"/>
  <c r="N90" i="25"/>
  <c r="E91" i="39"/>
  <c r="M90" i="25"/>
  <c r="D91" i="39"/>
  <c r="L90" i="25"/>
  <c r="C91" i="39"/>
  <c r="M89" i="25"/>
  <c r="D90" i="39"/>
  <c r="L89" i="25"/>
  <c r="C90" i="39"/>
  <c r="M88" i="25"/>
  <c r="D89" i="39"/>
  <c r="L88" i="25"/>
  <c r="C89" i="39"/>
  <c r="M87" i="25"/>
  <c r="D88" i="39"/>
  <c r="L87" i="25"/>
  <c r="C88" i="39"/>
  <c r="M86" i="25"/>
  <c r="D87" i="39"/>
  <c r="L86" i="25"/>
  <c r="C87" i="39"/>
  <c r="M85" i="25"/>
  <c r="D86" i="39"/>
  <c r="L85" i="25"/>
  <c r="C86" i="39"/>
  <c r="M84" i="25"/>
  <c r="D85" i="39"/>
  <c r="L84" i="25"/>
  <c r="C85" i="39"/>
  <c r="M83" i="25"/>
  <c r="D84" i="39"/>
  <c r="L83" i="25"/>
  <c r="M82" i="25"/>
  <c r="L82" i="25"/>
  <c r="N74" i="25"/>
  <c r="M74" i="25"/>
  <c r="L74" i="25"/>
  <c r="N73" i="25"/>
  <c r="M73" i="25"/>
  <c r="L73" i="25"/>
  <c r="N72" i="25"/>
  <c r="M72" i="25"/>
  <c r="L72" i="25"/>
  <c r="N71" i="25"/>
  <c r="M71" i="25"/>
  <c r="L71" i="25"/>
  <c r="N70" i="25"/>
  <c r="M70" i="25"/>
  <c r="L70" i="25"/>
  <c r="N69" i="25"/>
  <c r="M69" i="25"/>
  <c r="L69" i="25"/>
  <c r="N68" i="25"/>
  <c r="M68" i="25"/>
  <c r="L68" i="25"/>
  <c r="N67" i="25"/>
  <c r="M67" i="25"/>
  <c r="L67" i="25"/>
  <c r="N66" i="25"/>
  <c r="M66" i="25"/>
  <c r="L66" i="25"/>
  <c r="N65" i="25"/>
  <c r="M65" i="25"/>
  <c r="L65" i="25"/>
  <c r="N64" i="25"/>
  <c r="M64" i="25"/>
  <c r="L64" i="25"/>
  <c r="N56" i="25"/>
  <c r="M56" i="25"/>
  <c r="L56" i="25"/>
  <c r="N38" i="25"/>
  <c r="M38" i="25"/>
  <c r="L38" i="25"/>
  <c r="N37" i="25"/>
  <c r="M37" i="25"/>
  <c r="L37" i="25"/>
  <c r="N36" i="25"/>
  <c r="M36" i="25"/>
  <c r="L36" i="25"/>
  <c r="N35" i="25"/>
  <c r="M35" i="25"/>
  <c r="L35" i="25"/>
  <c r="N34" i="25"/>
  <c r="M34" i="25"/>
  <c r="L34" i="25"/>
  <c r="N33" i="25"/>
  <c r="M33" i="25"/>
  <c r="L33" i="25"/>
  <c r="N32" i="25"/>
  <c r="M32" i="25"/>
  <c r="L32" i="25"/>
  <c r="N31" i="25"/>
  <c r="M31" i="25"/>
  <c r="L31" i="25"/>
  <c r="N30" i="25"/>
  <c r="M30" i="25"/>
  <c r="L30" i="25"/>
  <c r="N29" i="25"/>
  <c r="M29" i="25"/>
  <c r="L29" i="25"/>
  <c r="N28" i="25"/>
  <c r="M28" i="25"/>
  <c r="L28" i="25"/>
  <c r="M19" i="25"/>
  <c r="L19" i="25"/>
  <c r="C20" i="39"/>
  <c r="M18" i="25"/>
  <c r="L18" i="25"/>
  <c r="C19" i="39"/>
  <c r="M17" i="25"/>
  <c r="L17" i="25"/>
  <c r="C18" i="39"/>
  <c r="M16" i="25"/>
  <c r="L16" i="25"/>
  <c r="C17" i="39"/>
  <c r="M15" i="25"/>
  <c r="L15" i="25"/>
  <c r="C16" i="39"/>
  <c r="M14" i="25"/>
  <c r="L14" i="25"/>
  <c r="C15" i="39"/>
  <c r="N13" i="25"/>
  <c r="E14" i="39"/>
  <c r="M13" i="25"/>
  <c r="L13" i="25"/>
  <c r="C14" i="39"/>
  <c r="N12" i="25"/>
  <c r="E13" i="39"/>
  <c r="M12" i="25"/>
  <c r="L12" i="25"/>
  <c r="C13" i="39"/>
  <c r="M11" i="25"/>
  <c r="L11" i="25"/>
  <c r="C12" i="39"/>
  <c r="M10" i="25"/>
  <c r="L10" i="25"/>
  <c r="B17" i="36"/>
  <c r="B16" i="36"/>
  <c r="B15" i="36"/>
  <c r="B14" i="36"/>
  <c r="B13" i="36"/>
  <c r="B12" i="36"/>
  <c r="B11" i="36"/>
  <c r="B10" i="36"/>
  <c r="B9" i="36"/>
  <c r="B8" i="36"/>
  <c r="B7" i="36"/>
  <c r="B6" i="36"/>
  <c r="B5" i="36"/>
  <c r="B4" i="36"/>
  <c r="C16" i="7"/>
  <c r="B16" i="7"/>
  <c r="C15" i="7"/>
  <c r="B15" i="7"/>
  <c r="C14" i="7"/>
  <c r="B14" i="7"/>
  <c r="C13" i="7"/>
  <c r="B13" i="7"/>
  <c r="C12" i="7"/>
  <c r="B12" i="7"/>
  <c r="C11" i="7"/>
  <c r="B11" i="7"/>
  <c r="C10" i="7"/>
  <c r="B10" i="7"/>
  <c r="C9" i="7"/>
  <c r="B9" i="7"/>
  <c r="C8" i="7"/>
  <c r="B8" i="7"/>
  <c r="C7" i="7"/>
  <c r="B7" i="7"/>
  <c r="C6" i="7"/>
  <c r="B6" i="7"/>
  <c r="C5" i="7"/>
  <c r="B5" i="7"/>
  <c r="C4" i="7"/>
  <c r="B4" i="7"/>
  <c r="C3" i="7"/>
  <c r="B3" i="7"/>
  <c r="R34" i="39"/>
  <c r="F33" i="39"/>
  <c r="R36" i="39"/>
  <c r="F35" i="39"/>
  <c r="R70" i="39"/>
  <c r="F69" i="39"/>
  <c r="S17" i="39"/>
  <c r="G16" i="39"/>
  <c r="S18" i="39"/>
  <c r="G17" i="39"/>
  <c r="R33" i="39"/>
  <c r="F32" i="39"/>
  <c r="S12" i="39"/>
  <c r="G11" i="39"/>
  <c r="S15" i="39"/>
  <c r="G14" i="39"/>
  <c r="S37" i="39"/>
  <c r="G36" i="39"/>
  <c r="S39" i="39"/>
  <c r="G38" i="39"/>
  <c r="S69" i="39"/>
  <c r="G68" i="39"/>
  <c r="S73" i="39"/>
  <c r="G72" i="39"/>
  <c r="S13" i="39"/>
  <c r="G12" i="39"/>
  <c r="F29" i="39"/>
  <c r="R72" i="39"/>
  <c r="F71" i="39"/>
  <c r="S20" i="39"/>
  <c r="G19" i="39"/>
  <c r="S50" i="39"/>
  <c r="G49" i="39"/>
  <c r="S54" i="39"/>
  <c r="G53" i="39"/>
  <c r="S16" i="39"/>
  <c r="G15" i="39"/>
  <c r="R32" i="39"/>
  <c r="F31" i="39"/>
  <c r="R68" i="39"/>
  <c r="F67" i="39"/>
  <c r="S30" i="39"/>
  <c r="G29" i="39"/>
  <c r="R31" i="39"/>
  <c r="F30" i="39"/>
  <c r="R39" i="39"/>
  <c r="F38" i="39"/>
  <c r="R51" i="39"/>
  <c r="F50" i="39"/>
  <c r="R53" i="39"/>
  <c r="F52" i="39"/>
  <c r="R55" i="39"/>
  <c r="F54" i="39"/>
  <c r="R75" i="39"/>
  <c r="F74" i="39"/>
  <c r="N17" i="25"/>
  <c r="E18" i="39"/>
  <c r="N16" i="25"/>
  <c r="E17" i="39"/>
  <c r="R11" i="39"/>
  <c r="D11" i="39"/>
  <c r="N11" i="25"/>
  <c r="E12" i="39"/>
  <c r="N15" i="25"/>
  <c r="E16" i="39"/>
  <c r="N19" i="25"/>
  <c r="E20" i="39"/>
  <c r="N14" i="25"/>
  <c r="E15" i="39"/>
  <c r="N18" i="25"/>
  <c r="E19" i="39"/>
  <c r="L20" i="25"/>
  <c r="C11" i="39"/>
  <c r="C21" i="39"/>
  <c r="S83" i="39"/>
  <c r="C83" i="39"/>
  <c r="N85" i="25"/>
  <c r="E86" i="39"/>
  <c r="N91" i="25"/>
  <c r="E92" i="39"/>
  <c r="C92" i="39"/>
  <c r="R83" i="39"/>
  <c r="D83" i="39"/>
  <c r="N83" i="25"/>
  <c r="E84" i="39"/>
  <c r="C84" i="39"/>
  <c r="N103" i="25"/>
  <c r="E104" i="39"/>
  <c r="D111" i="39"/>
  <c r="R87" i="39"/>
  <c r="F86" i="39"/>
  <c r="R91" i="39"/>
  <c r="F90" i="39"/>
  <c r="S93" i="39"/>
  <c r="G92" i="39"/>
  <c r="R106" i="39"/>
  <c r="F105" i="39"/>
  <c r="N107" i="25"/>
  <c r="E108" i="39"/>
  <c r="N102" i="25"/>
  <c r="E103" i="39"/>
  <c r="N106" i="25"/>
  <c r="E107" i="39"/>
  <c r="C111" i="39"/>
  <c r="N101" i="25"/>
  <c r="E102" i="39"/>
  <c r="N105" i="25"/>
  <c r="E106" i="39"/>
  <c r="N109" i="25"/>
  <c r="E110" i="39"/>
  <c r="N104" i="25"/>
  <c r="E105" i="39"/>
  <c r="N108" i="25"/>
  <c r="E109" i="39"/>
  <c r="M110" i="25"/>
  <c r="R101" i="39"/>
  <c r="N100" i="25"/>
  <c r="L110" i="25"/>
  <c r="S101" i="39"/>
  <c r="E57" i="39"/>
  <c r="N89" i="25"/>
  <c r="E90" i="39"/>
  <c r="N86" i="25"/>
  <c r="E87" i="39"/>
  <c r="N87" i="25"/>
  <c r="E88" i="39"/>
  <c r="M92" i="25"/>
  <c r="N84" i="25"/>
  <c r="E85" i="39"/>
  <c r="N88" i="25"/>
  <c r="E89" i="39"/>
  <c r="N82" i="25"/>
  <c r="E83" i="39"/>
  <c r="L92" i="25"/>
  <c r="D93" i="39"/>
  <c r="N122" i="38"/>
  <c r="N92" i="38"/>
  <c r="S11" i="39"/>
  <c r="M20" i="25"/>
  <c r="D21" i="39"/>
  <c r="N10" i="25"/>
  <c r="E11" i="39"/>
  <c r="R52" i="39"/>
  <c r="R73" i="39"/>
  <c r="R109" i="39"/>
  <c r="N98" i="38"/>
  <c r="S55" i="39"/>
  <c r="S70" i="39"/>
  <c r="N100" i="38"/>
  <c r="S89" i="39"/>
  <c r="S102" i="39"/>
  <c r="R67" i="39"/>
  <c r="N118" i="38"/>
  <c r="R50" i="39"/>
  <c r="S53" i="39"/>
  <c r="R57" i="39"/>
  <c r="R84" i="39"/>
  <c r="S87" i="39"/>
  <c r="S91" i="39"/>
  <c r="R107" i="39"/>
  <c r="R48" i="39"/>
  <c r="S51" i="39"/>
  <c r="R54" i="39"/>
  <c r="S66" i="39"/>
  <c r="R69" i="39"/>
  <c r="S72" i="39"/>
  <c r="S85" i="39"/>
  <c r="R88" i="39"/>
  <c r="R92" i="39"/>
  <c r="S104" i="39"/>
  <c r="S108" i="39"/>
  <c r="R105" i="39"/>
  <c r="N124" i="38"/>
  <c r="S49" i="39"/>
  <c r="R56" i="39"/>
  <c r="S68" i="39"/>
  <c r="R71" i="39"/>
  <c r="S74" i="39"/>
  <c r="R86" i="39"/>
  <c r="R90" i="39"/>
  <c r="R103" i="39"/>
  <c r="S106" i="39"/>
  <c r="S110" i="39"/>
  <c r="H47" i="39"/>
  <c r="S48" i="39"/>
  <c r="S56" i="39"/>
  <c r="M77" i="38"/>
  <c r="N94" i="38"/>
  <c r="R89" i="39"/>
  <c r="N123" i="38"/>
  <c r="S90" i="39"/>
  <c r="N126" i="38"/>
  <c r="H101" i="39"/>
  <c r="S107" i="39"/>
  <c r="L77" i="38"/>
  <c r="R49" i="39"/>
  <c r="R66" i="39"/>
  <c r="N93" i="38"/>
  <c r="S67" i="39"/>
  <c r="N96" i="38"/>
  <c r="R74" i="39"/>
  <c r="N101" i="38"/>
  <c r="S75" i="39"/>
  <c r="S84" i="39"/>
  <c r="N120" i="38"/>
  <c r="S92" i="39"/>
  <c r="M127" i="38"/>
  <c r="R108" i="39"/>
  <c r="S109" i="39"/>
  <c r="S52" i="39"/>
  <c r="L102" i="38"/>
  <c r="R85" i="39"/>
  <c r="N119" i="38"/>
  <c r="S86" i="39"/>
  <c r="R102" i="39"/>
  <c r="S103" i="39"/>
  <c r="R110" i="39"/>
  <c r="S111" i="39"/>
  <c r="R93" i="39"/>
  <c r="N97" i="38"/>
  <c r="S71" i="39"/>
  <c r="S88" i="39"/>
  <c r="R104" i="39"/>
  <c r="S105" i="39"/>
  <c r="L152" i="38"/>
  <c r="N95" i="38"/>
  <c r="N99" i="38"/>
  <c r="M102" i="38"/>
  <c r="N117" i="38"/>
  <c r="H83" i="39"/>
  <c r="N121" i="38"/>
  <c r="N125" i="38"/>
  <c r="L127" i="38"/>
  <c r="S57" i="39"/>
  <c r="R111" i="39"/>
  <c r="M152" i="38"/>
  <c r="S36" i="39"/>
  <c r="S34" i="39"/>
  <c r="S32" i="39"/>
  <c r="N46" i="38"/>
  <c r="S38" i="39"/>
  <c r="N47" i="38"/>
  <c r="N50" i="38"/>
  <c r="R35" i="39"/>
  <c r="R37" i="39"/>
  <c r="N44" i="38"/>
  <c r="N48" i="38"/>
  <c r="S31" i="39"/>
  <c r="S33" i="39"/>
  <c r="N43" i="38"/>
  <c r="N51" i="38"/>
  <c r="S35" i="39"/>
  <c r="R38" i="39"/>
  <c r="M52" i="38"/>
  <c r="N45" i="38"/>
  <c r="N49" i="38"/>
  <c r="N42" i="38"/>
  <c r="H29" i="39"/>
  <c r="L52" i="38"/>
  <c r="R30" i="39"/>
  <c r="M27" i="38"/>
  <c r="R16" i="39"/>
  <c r="R12" i="39"/>
  <c r="R20" i="39"/>
  <c r="S21" i="39"/>
  <c r="R14" i="39"/>
  <c r="S19" i="39"/>
  <c r="S14" i="39"/>
  <c r="R13" i="39"/>
  <c r="R18" i="39"/>
  <c r="L27" i="38"/>
  <c r="R17" i="39"/>
  <c r="T37" i="39"/>
  <c r="H36" i="39"/>
  <c r="T73" i="39"/>
  <c r="H72" i="39"/>
  <c r="T75" i="39"/>
  <c r="H74" i="39"/>
  <c r="T67" i="39"/>
  <c r="H66" i="39"/>
  <c r="T68" i="39"/>
  <c r="H67" i="39"/>
  <c r="T51" i="39"/>
  <c r="H50" i="39"/>
  <c r="T55" i="39"/>
  <c r="H54" i="39"/>
  <c r="T39" i="39"/>
  <c r="H38" i="39"/>
  <c r="T34" i="39"/>
  <c r="H33" i="39"/>
  <c r="T69" i="39"/>
  <c r="H68" i="39"/>
  <c r="T49" i="39"/>
  <c r="H48" i="39"/>
  <c r="T31" i="39"/>
  <c r="H30" i="39"/>
  <c r="T36" i="39"/>
  <c r="H35" i="39"/>
  <c r="T38" i="39"/>
  <c r="H37" i="39"/>
  <c r="T54" i="39"/>
  <c r="H53" i="39"/>
  <c r="T71" i="39"/>
  <c r="H70" i="39"/>
  <c r="T52" i="39"/>
  <c r="H51" i="39"/>
  <c r="T70" i="39"/>
  <c r="H69" i="39"/>
  <c r="T72" i="39"/>
  <c r="H71" i="39"/>
  <c r="T33" i="39"/>
  <c r="H32" i="39"/>
  <c r="T32" i="39"/>
  <c r="H31" i="39"/>
  <c r="T35" i="39"/>
  <c r="H34" i="39"/>
  <c r="T50" i="39"/>
  <c r="H49" i="39"/>
  <c r="T53" i="39"/>
  <c r="H52" i="39"/>
  <c r="T56" i="39"/>
  <c r="H55" i="39"/>
  <c r="T74" i="39"/>
  <c r="H73" i="39"/>
  <c r="T57" i="39"/>
  <c r="H56" i="39"/>
  <c r="T66" i="39"/>
  <c r="H65" i="39"/>
  <c r="H75" i="39"/>
  <c r="M74" i="39"/>
  <c r="T20" i="39"/>
  <c r="H19" i="39"/>
  <c r="T15" i="39"/>
  <c r="H14" i="39"/>
  <c r="T17" i="39"/>
  <c r="H16" i="39"/>
  <c r="T16" i="39"/>
  <c r="H15" i="39"/>
  <c r="T21" i="39"/>
  <c r="H20" i="39"/>
  <c r="T19" i="39"/>
  <c r="H18" i="39"/>
  <c r="T14" i="39"/>
  <c r="H13" i="39"/>
  <c r="T13" i="39"/>
  <c r="H12" i="39"/>
  <c r="T18" i="39"/>
  <c r="H17" i="39"/>
  <c r="T12" i="39"/>
  <c r="H11" i="39"/>
  <c r="T85" i="39"/>
  <c r="H84" i="39"/>
  <c r="T93" i="39"/>
  <c r="H92" i="39"/>
  <c r="T88" i="39"/>
  <c r="H87" i="39"/>
  <c r="T91" i="39"/>
  <c r="H90" i="39"/>
  <c r="T89" i="39"/>
  <c r="H88" i="39"/>
  <c r="T92" i="39"/>
  <c r="H91" i="39"/>
  <c r="T87" i="39"/>
  <c r="H86" i="39"/>
  <c r="T86" i="39"/>
  <c r="H85" i="39"/>
  <c r="T90" i="39"/>
  <c r="H89" i="39"/>
  <c r="T111" i="39"/>
  <c r="H110" i="39"/>
  <c r="T109" i="39"/>
  <c r="H108" i="39"/>
  <c r="T108" i="39"/>
  <c r="H107" i="39"/>
  <c r="T107" i="39"/>
  <c r="H106" i="39"/>
  <c r="T103" i="39"/>
  <c r="H102" i="39"/>
  <c r="T105" i="39"/>
  <c r="H104" i="39"/>
  <c r="T104" i="39"/>
  <c r="H103" i="39"/>
  <c r="T106" i="39"/>
  <c r="H105" i="39"/>
  <c r="T110" i="39"/>
  <c r="H109" i="39"/>
  <c r="E101" i="39"/>
  <c r="E111" i="39"/>
  <c r="T101" i="39"/>
  <c r="N110" i="25"/>
  <c r="N92" i="25"/>
  <c r="T83" i="39"/>
  <c r="C93" i="39"/>
  <c r="E93" i="39"/>
  <c r="L73" i="39"/>
  <c r="E21" i="39"/>
  <c r="T11" i="39"/>
  <c r="N20" i="25"/>
  <c r="F111" i="39"/>
  <c r="K110" i="39"/>
  <c r="K55" i="39"/>
  <c r="K109" i="39"/>
  <c r="L55" i="39"/>
  <c r="K91" i="39"/>
  <c r="G57" i="39"/>
  <c r="L56" i="39"/>
  <c r="L91" i="39"/>
  <c r="M73" i="39"/>
  <c r="G75" i="39"/>
  <c r="L72" i="39"/>
  <c r="G111" i="39"/>
  <c r="L107" i="39"/>
  <c r="K73" i="39"/>
  <c r="L109" i="39"/>
  <c r="G93" i="39"/>
  <c r="N102" i="38"/>
  <c r="F57" i="39"/>
  <c r="K54" i="39"/>
  <c r="F93" i="39"/>
  <c r="K89" i="39"/>
  <c r="F75" i="39"/>
  <c r="K74" i="39"/>
  <c r="N127" i="38"/>
  <c r="T84" i="39"/>
  <c r="T102" i="39"/>
  <c r="N152" i="38"/>
  <c r="N77" i="38"/>
  <c r="T48" i="39"/>
  <c r="H57" i="39"/>
  <c r="M56" i="39"/>
  <c r="L37" i="39"/>
  <c r="K37" i="39"/>
  <c r="G39" i="39"/>
  <c r="F39" i="39"/>
  <c r="N52" i="38"/>
  <c r="T30" i="39"/>
  <c r="L19" i="39"/>
  <c r="N27" i="38"/>
  <c r="K19" i="39"/>
  <c r="G21" i="39"/>
  <c r="L20" i="39"/>
  <c r="F21" i="39"/>
  <c r="M55" i="39"/>
  <c r="M37" i="39"/>
  <c r="M19" i="39"/>
  <c r="H93" i="39"/>
  <c r="M92" i="39"/>
  <c r="M91" i="39"/>
  <c r="H111" i="39"/>
  <c r="M108" i="39"/>
  <c r="M109" i="39"/>
  <c r="L92" i="39"/>
  <c r="L110" i="39"/>
  <c r="L53" i="39"/>
  <c r="L71" i="39"/>
  <c r="K108" i="39"/>
  <c r="K107" i="39"/>
  <c r="L54" i="39"/>
  <c r="L108" i="39"/>
  <c r="K53" i="39"/>
  <c r="L74" i="39"/>
  <c r="L90" i="39"/>
  <c r="L89" i="39"/>
  <c r="K71" i="39"/>
  <c r="K72" i="39"/>
  <c r="K90" i="39"/>
  <c r="K92" i="39"/>
  <c r="M71" i="39"/>
  <c r="K56" i="39"/>
  <c r="M72" i="39"/>
  <c r="H39" i="39"/>
  <c r="M36" i="39"/>
  <c r="M53" i="39"/>
  <c r="M54" i="39"/>
  <c r="L35" i="39"/>
  <c r="L36" i="39"/>
  <c r="L38" i="39"/>
  <c r="K38" i="39"/>
  <c r="K36" i="39"/>
  <c r="K35" i="39"/>
  <c r="L18" i="39"/>
  <c r="H21" i="39"/>
  <c r="M20" i="39"/>
  <c r="L17" i="39"/>
  <c r="K18" i="39"/>
  <c r="K20" i="39"/>
  <c r="K17" i="39"/>
  <c r="M90" i="39"/>
  <c r="M89" i="39"/>
  <c r="M110" i="39"/>
  <c r="M107" i="39"/>
  <c r="M38" i="39"/>
  <c r="M35" i="39"/>
  <c r="M17" i="39"/>
  <c r="M18" i="39"/>
</calcChain>
</file>

<file path=xl/comments1.xml><?xml version="1.0" encoding="utf-8"?>
<comments xmlns="http://schemas.openxmlformats.org/spreadsheetml/2006/main">
  <authors>
    <author>adelphi</author>
  </authors>
  <commentList>
    <comment ref="B6" authorId="0">
      <text>
        <r>
          <rPr>
            <b/>
            <u/>
            <sz val="9"/>
            <color indexed="81"/>
            <rFont val="Tahoma"/>
            <family val="2"/>
          </rPr>
          <t>Time required</t>
        </r>
        <r>
          <rPr>
            <b/>
            <sz val="9"/>
            <color indexed="81"/>
            <rFont val="Tahoma"/>
            <family val="2"/>
          </rPr>
          <t xml:space="preserve">
</t>
        </r>
        <r>
          <rPr>
            <sz val="9"/>
            <color indexed="81"/>
            <rFont val="Tahoma"/>
            <family val="2"/>
          </rPr>
          <t>Please indicated how many hours or days will be required to finalize each of the four steps.</t>
        </r>
        <r>
          <rPr>
            <sz val="9"/>
            <color indexed="81"/>
            <rFont val="Tahoma"/>
            <family val="2"/>
          </rPr>
          <t xml:space="preserve">
</t>
        </r>
      </text>
    </comment>
    <comment ref="C6" authorId="0">
      <text>
        <r>
          <rPr>
            <b/>
            <u/>
            <sz val="9"/>
            <color indexed="81"/>
            <rFont val="Tahoma"/>
            <family val="2"/>
          </rPr>
          <t>Company resources</t>
        </r>
        <r>
          <rPr>
            <b/>
            <sz val="9"/>
            <color indexed="81"/>
            <rFont val="Tahoma"/>
            <family val="2"/>
          </rPr>
          <t xml:space="preserve">
</t>
        </r>
        <r>
          <rPr>
            <sz val="9"/>
            <color indexed="81"/>
            <rFont val="Tahoma"/>
            <family val="2"/>
          </rPr>
          <t xml:space="preserve">Please indicate which resources will be required.
For example: Information on energy costs, list of suppliers, etc.
</t>
        </r>
      </text>
    </comment>
    <comment ref="D6" authorId="0">
      <text>
        <r>
          <rPr>
            <b/>
            <sz val="9"/>
            <color indexed="81"/>
            <rFont val="Tahoma"/>
            <family val="2"/>
          </rPr>
          <t xml:space="preserve">Location of assessment
</t>
        </r>
        <r>
          <rPr>
            <sz val="9"/>
            <color indexed="81"/>
            <rFont val="Tahoma"/>
            <family val="2"/>
          </rPr>
          <t>Please insert where each of the four steps will take place. 
For example:
Company headquarter (step 1)
Tour of the company premises (step 2)</t>
        </r>
      </text>
    </comment>
  </commentList>
</comments>
</file>

<file path=xl/comments10.xml><?xml version="1.0" encoding="utf-8"?>
<comments xmlns="http://schemas.openxmlformats.org/spreadsheetml/2006/main">
  <authors>
    <author>adelphi</author>
    <author>Janina Wohlgemuth</author>
    <author>Annica Cochu - adelphi</author>
  </authors>
  <commentList>
    <comment ref="B9" authorId="0">
      <text>
        <r>
          <rPr>
            <b/>
            <u/>
            <sz val="9"/>
            <color indexed="81"/>
            <rFont val="Tahoma"/>
            <family val="2"/>
          </rPr>
          <t>Impact factor</t>
        </r>
        <r>
          <rPr>
            <b/>
            <sz val="9"/>
            <color indexed="81"/>
            <rFont val="Tahoma"/>
            <family val="2"/>
          </rPr>
          <t xml:space="preserve">
</t>
        </r>
        <r>
          <rPr>
            <sz val="9"/>
            <color indexed="81"/>
            <rFont val="Tahoma"/>
            <family val="2"/>
          </rPr>
          <t xml:space="preserve">The impact factors express </t>
        </r>
        <r>
          <rPr>
            <u/>
            <sz val="9"/>
            <color indexed="81"/>
            <rFont val="Tahoma"/>
            <family val="2"/>
          </rPr>
          <t>by how much the costs caused by a severe or drastic climate change event are higher</t>
        </r>
        <r>
          <rPr>
            <sz val="9"/>
            <color indexed="81"/>
            <rFont val="Tahoma"/>
            <family val="2"/>
          </rPr>
          <t xml:space="preserve"> than those caused by the weaker event in the baseline scenario. 
The impact factor for the baseline scenario is always 1. 
If the impact factor of a severe event (for example a storm) is 2, it means that the costs caused by this severe storm are twice as high as the costs of a storm in the baseline scenario. </t>
        </r>
      </text>
    </comment>
    <comment ref="D9" authorId="0">
      <text>
        <r>
          <rPr>
            <b/>
            <sz val="9"/>
            <color indexed="81"/>
            <rFont val="Tahoma"/>
            <family val="2"/>
          </rPr>
          <t>Effectiveness of measure (in%)</t>
        </r>
        <r>
          <rPr>
            <sz val="9"/>
            <color indexed="81"/>
            <rFont val="Tahoma"/>
            <family val="2"/>
          </rPr>
          <t xml:space="preserve">
The "effectiveness of measure" expresses </t>
        </r>
        <r>
          <rPr>
            <u/>
            <sz val="9"/>
            <color indexed="81"/>
            <rFont val="Tahoma"/>
            <family val="2"/>
          </rPr>
          <t xml:space="preserve">by how much the adaptation measure under consideration can reduce the costs </t>
        </r>
        <r>
          <rPr>
            <sz val="9"/>
            <color indexed="81"/>
            <rFont val="Tahoma"/>
            <family val="2"/>
          </rPr>
          <t xml:space="preserve">caused by the climate change event. 
100% means that all costs can be avoided. An effectiveness value of 50% means that, despite the adaptation measure, only half the costs can be avoided. </t>
        </r>
      </text>
    </comment>
    <comment ref="F9" authorId="0">
      <text>
        <r>
          <rPr>
            <b/>
            <sz val="9"/>
            <color indexed="81"/>
            <rFont val="Tahoma"/>
            <family val="2"/>
          </rPr>
          <t xml:space="preserve">Annual probability (in %)
</t>
        </r>
        <r>
          <rPr>
            <sz val="9"/>
            <color indexed="81"/>
            <rFont val="Tahoma"/>
            <family val="2"/>
          </rPr>
          <t xml:space="preserve">The annual probability expresses </t>
        </r>
        <r>
          <rPr>
            <u/>
            <sz val="9"/>
            <color indexed="81"/>
            <rFont val="Tahoma"/>
            <family val="2"/>
          </rPr>
          <t>how likely it is that the climate change event occurs once a year.</t>
        </r>
        <r>
          <rPr>
            <sz val="9"/>
            <color indexed="81"/>
            <rFont val="Tahoma"/>
            <family val="2"/>
          </rPr>
          <t xml:space="preserve"> 
If the probability is 100% then the event will definitely occur once every year over the next 10 years. If the probability is 50% then the event wil occur every 2 years. 
To calculate the probability, divide the number of times that the event occurs in 10 years by 10. 
For example (once every year, so 10 times over 10 years): 10/10 = 1 = 100%
For example (once every 2 years, so 5 times over 10 years): 5/10 = 0,5 = 50%</t>
        </r>
      </text>
    </comment>
    <comment ref="B14" authorId="1">
      <text>
        <r>
          <rPr>
            <b/>
            <u/>
            <sz val="9"/>
            <color indexed="81"/>
            <rFont val="Tahoma"/>
            <family val="2"/>
          </rPr>
          <t>Expected costs of the negative effect</t>
        </r>
        <r>
          <rPr>
            <sz val="9"/>
            <color indexed="81"/>
            <rFont val="Tahoma"/>
            <family val="2"/>
          </rPr>
          <t xml:space="preserve">
The benefits of the adaptation measure equal the costs or losses that the company would incur if it did not take any measures to address the risk.
</t>
        </r>
        <r>
          <rPr>
            <b/>
            <sz val="9"/>
            <color indexed="81"/>
            <rFont val="Tahoma"/>
            <family val="2"/>
          </rPr>
          <t>For example:</t>
        </r>
        <r>
          <rPr>
            <sz val="9"/>
            <color indexed="81"/>
            <rFont val="Tahoma"/>
            <family val="2"/>
          </rPr>
          <t xml:space="preserve">
Lost revenue, repair/replacement costs and other costs</t>
        </r>
      </text>
    </comment>
    <comment ref="H14" authorId="1">
      <text>
        <r>
          <rPr>
            <b/>
            <u/>
            <sz val="9"/>
            <color indexed="81"/>
            <rFont val="Tahoma"/>
            <family val="2"/>
          </rPr>
          <t>Climate independent benefits</t>
        </r>
        <r>
          <rPr>
            <sz val="9"/>
            <color indexed="81"/>
            <rFont val="Tahoma"/>
            <family val="2"/>
          </rPr>
          <t xml:space="preserve">
This includes benefits that the company could realize through the adaptation measure even if climate change would not happen.
</t>
        </r>
        <r>
          <rPr>
            <b/>
            <sz val="9"/>
            <color indexed="81"/>
            <rFont val="Tahoma"/>
            <family val="2"/>
          </rPr>
          <t>For example:</t>
        </r>
        <r>
          <rPr>
            <sz val="9"/>
            <color indexed="81"/>
            <rFont val="Tahoma"/>
            <family val="2"/>
          </rPr>
          <t xml:space="preserve">
Cost savings due to higher efficiency, additional revenue from productivity increase</t>
        </r>
      </text>
    </comment>
    <comment ref="L14" authorId="0">
      <text>
        <r>
          <rPr>
            <b/>
            <u/>
            <sz val="9"/>
            <color indexed="81"/>
            <rFont val="Tahoma"/>
            <family val="2"/>
          </rPr>
          <t>Aggregated benefits / year</t>
        </r>
        <r>
          <rPr>
            <sz val="9"/>
            <color indexed="81"/>
            <rFont val="Tahoma"/>
            <charset val="1"/>
          </rPr>
          <t xml:space="preserve">
These columns will fill up automatically as you insert the avoided costs and climate independent benefits. For each year, the average total benefits will be calculated. 
Please note: 
These benefits are undiscounted, which means that the natural loss in value of money over time is not represented yet.</t>
        </r>
      </text>
    </comment>
    <comment ref="B15" authorId="2">
      <text>
        <r>
          <rPr>
            <b/>
            <u/>
            <sz val="9"/>
            <color indexed="81"/>
            <rFont val="Tahoma"/>
            <family val="2"/>
          </rPr>
          <t xml:space="preserve">Lost revenue </t>
        </r>
        <r>
          <rPr>
            <b/>
            <sz val="9"/>
            <color indexed="81"/>
            <rFont val="Tahoma"/>
            <family val="2"/>
          </rPr>
          <t xml:space="preserve">
</t>
        </r>
        <r>
          <rPr>
            <sz val="9"/>
            <color indexed="81"/>
            <rFont val="Tahoma"/>
            <family val="2"/>
          </rPr>
          <t>Revenue lost from productivity decrease or production interruption.</t>
        </r>
        <r>
          <rPr>
            <b/>
            <sz val="9"/>
            <color indexed="81"/>
            <rFont val="Tahoma"/>
            <family val="2"/>
          </rPr>
          <t xml:space="preserve">
For example:</t>
        </r>
        <r>
          <rPr>
            <sz val="9"/>
            <color indexed="81"/>
            <rFont val="Tahoma"/>
            <family val="2"/>
          </rPr>
          <t xml:space="preserve"> Increased energy efficiency, reduced personnel costs
</t>
        </r>
      </text>
    </comment>
    <comment ref="F15" authorId="0">
      <text>
        <r>
          <rPr>
            <b/>
            <u/>
            <sz val="9"/>
            <color indexed="81"/>
            <rFont val="Tahoma"/>
            <family val="2"/>
          </rPr>
          <t xml:space="preserve">Other costs
</t>
        </r>
        <r>
          <rPr>
            <sz val="9"/>
            <color indexed="81"/>
            <rFont val="Tahoma"/>
            <family val="2"/>
          </rPr>
          <t xml:space="preserve">For example, additional production costs (through increased water or electricity price)
</t>
        </r>
      </text>
    </comment>
    <comment ref="H15" authorId="2">
      <text>
        <r>
          <rPr>
            <b/>
            <u/>
            <sz val="9"/>
            <color indexed="81"/>
            <rFont val="Tahoma"/>
            <family val="2"/>
          </rPr>
          <t xml:space="preserve">Cost savings
</t>
        </r>
        <r>
          <rPr>
            <sz val="9"/>
            <color indexed="81"/>
            <rFont val="Tahoma"/>
            <family val="2"/>
          </rPr>
          <t xml:space="preserve">
For example: Lower production costs due to better energy efficiency of new machine</t>
        </r>
      </text>
    </comment>
    <comment ref="J15" authorId="0">
      <text>
        <r>
          <rPr>
            <b/>
            <u/>
            <sz val="9"/>
            <color indexed="81"/>
            <rFont val="Tahoma"/>
            <family val="2"/>
          </rPr>
          <t>Additional revenue</t>
        </r>
        <r>
          <rPr>
            <b/>
            <sz val="9"/>
            <color indexed="81"/>
            <rFont val="Tahoma"/>
            <family val="2"/>
          </rPr>
          <t xml:space="preserve">
F</t>
        </r>
        <r>
          <rPr>
            <sz val="9"/>
            <color indexed="81"/>
            <rFont val="Tahoma"/>
            <family val="2"/>
          </rPr>
          <t xml:space="preserve">or exmple: Increased output of new machine
</t>
        </r>
      </text>
    </comment>
  </commentList>
</comments>
</file>

<file path=xl/comments11.xml><?xml version="1.0" encoding="utf-8"?>
<comments xmlns="http://schemas.openxmlformats.org/spreadsheetml/2006/main">
  <authors>
    <author>adelphi</author>
  </authors>
  <commentList>
    <comment ref="B3"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immediately, e.g. within the next year.
</t>
        </r>
      </text>
    </comment>
    <comment ref="C3" authorId="0">
      <text>
        <r>
          <rPr>
            <b/>
            <u/>
            <sz val="9"/>
            <color indexed="81"/>
            <rFont val="Tahoma"/>
            <family val="2"/>
          </rPr>
          <t>Prio</t>
        </r>
        <r>
          <rPr>
            <b/>
            <sz val="9"/>
            <color indexed="81"/>
            <rFont val="Tahoma"/>
            <charset val="1"/>
          </rPr>
          <t xml:space="preserve">
</t>
        </r>
        <r>
          <rPr>
            <sz val="9"/>
            <color indexed="81"/>
            <rFont val="Tahoma"/>
            <family val="2"/>
          </rPr>
          <t xml:space="preserve">Please note which priority the adaptation measure has, based on the risk or opportunity assessment </t>
        </r>
        <r>
          <rPr>
            <sz val="9"/>
            <color indexed="81"/>
            <rFont val="Tahoma"/>
            <charset val="1"/>
          </rPr>
          <t xml:space="preserve">
</t>
        </r>
      </text>
    </comment>
    <comment ref="D3" authorId="0">
      <text>
        <r>
          <rPr>
            <b/>
            <u/>
            <sz val="9"/>
            <color indexed="81"/>
            <rFont val="Tahoma"/>
            <family val="2"/>
          </rPr>
          <t>Ranking of measure according to CBA</t>
        </r>
        <r>
          <rPr>
            <b/>
            <sz val="9"/>
            <color indexed="81"/>
            <rFont val="Tahoma"/>
            <family val="2"/>
          </rPr>
          <t xml:space="preserve">
</t>
        </r>
        <r>
          <rPr>
            <sz val="9"/>
            <color indexed="81"/>
            <rFont val="Tahoma"/>
            <family val="2"/>
          </rPr>
          <t xml:space="preserve">Please note which rank (e.g. 1, 2, 3, …) the adaptation measure achieved according to the Cost-Benefit Analysis. 
This ranking will most likely be based on the overall outcomes of the CBA - the better the financial ratios, the more economically attractive the measure. Yet, some of the financial variables might be more important to an SMEs than others (e.g. payback period more important than IRR), depending on the company's situation. Individual investment criteria have to be considered when analyzing the results of the CBA. </t>
        </r>
      </text>
    </comment>
    <comment ref="E3" authorId="0">
      <text>
        <r>
          <rPr>
            <b/>
            <u/>
            <sz val="9"/>
            <color indexed="81"/>
            <rFont val="Tahoma"/>
            <family val="2"/>
          </rPr>
          <t>Potential barriers and conflicts</t>
        </r>
        <r>
          <rPr>
            <b/>
            <sz val="9"/>
            <color indexed="81"/>
            <rFont val="Tahoma"/>
            <family val="2"/>
          </rPr>
          <t xml:space="preserve">
</t>
        </r>
        <r>
          <rPr>
            <sz val="9"/>
            <color indexed="81"/>
            <rFont val="Tahoma"/>
            <family val="2"/>
          </rPr>
          <t xml:space="preserve">Please identify potential barriers and conflicts for the implementation of this measure. Such challenges could arise, for example, from the feasibility level or negative side effects identified in Sheets 3.1 and 3.2. 
</t>
        </r>
        <r>
          <rPr>
            <b/>
            <sz val="9"/>
            <color indexed="81"/>
            <rFont val="Tahoma"/>
            <family val="2"/>
          </rPr>
          <t>For example:</t>
        </r>
        <r>
          <rPr>
            <sz val="9"/>
            <color indexed="81"/>
            <rFont val="Tahoma"/>
            <family val="2"/>
          </rPr>
          <t xml:space="preserve">
Developing new products bears great risk as the company does not have experience with customers / market</t>
        </r>
      </text>
    </comment>
    <comment ref="F3" authorId="0">
      <text>
        <r>
          <rPr>
            <b/>
            <u/>
            <sz val="9"/>
            <color indexed="81"/>
            <rFont val="Tahoma"/>
            <family val="2"/>
          </rPr>
          <t>Ideas for overcoming barriers</t>
        </r>
        <r>
          <rPr>
            <b/>
            <sz val="9"/>
            <color indexed="81"/>
            <rFont val="Tahoma"/>
            <family val="2"/>
          </rPr>
          <t xml:space="preserve">
</t>
        </r>
        <r>
          <rPr>
            <sz val="9"/>
            <color indexed="81"/>
            <rFont val="Tahoma"/>
            <family val="2"/>
          </rPr>
          <t xml:space="preserve">Please identify ways of overcoming the barriers.
</t>
        </r>
        <r>
          <rPr>
            <b/>
            <sz val="9"/>
            <color indexed="81"/>
            <rFont val="Tahoma"/>
            <family val="2"/>
          </rPr>
          <t>For example:</t>
        </r>
        <r>
          <rPr>
            <sz val="9"/>
            <color indexed="81"/>
            <rFont val="Tahoma"/>
            <family val="2"/>
          </rPr>
          <t xml:space="preserve">
Conduct market study to understand customer needs and potential for new product. </t>
        </r>
      </text>
    </comment>
    <comment ref="H3" authorId="0">
      <text>
        <r>
          <rPr>
            <b/>
            <u/>
            <sz val="9"/>
            <color indexed="81"/>
            <rFont val="Tahoma"/>
            <family val="2"/>
          </rPr>
          <t>Success indicators, monitoring activities</t>
        </r>
        <r>
          <rPr>
            <sz val="9"/>
            <color indexed="81"/>
            <rFont val="Tahoma"/>
            <family val="2"/>
          </rPr>
          <t xml:space="preserve">
Please identify indicators (and, if possible, target values) for measuring whether the adaptation measure has led to success by reducing the negative effects of climate change on the company or by seizing opportunities. 
</t>
        </r>
        <r>
          <rPr>
            <b/>
            <sz val="9"/>
            <color indexed="81"/>
            <rFont val="Tahoma"/>
            <family val="2"/>
          </rPr>
          <t>For example:</t>
        </r>
        <r>
          <rPr>
            <sz val="9"/>
            <color indexed="81"/>
            <rFont val="Tahoma"/>
            <family val="2"/>
          </rPr>
          <t xml:space="preserve">
Indicator: Total cost of flood damage prevented; Target value: USD 50,000
Also note down, how and when the company's performance on these inidcators will be measured.
</t>
        </r>
        <r>
          <rPr>
            <b/>
            <sz val="9"/>
            <color indexed="81"/>
            <rFont val="Tahoma"/>
            <family val="2"/>
          </rPr>
          <t>For example:</t>
        </r>
        <r>
          <rPr>
            <sz val="9"/>
            <color indexed="81"/>
            <rFont val="Tahoma"/>
            <family val="2"/>
          </rPr>
          <t xml:space="preserve">
Constant monitoring of flood damages, evaluation of data and reporting of results every 12 months
</t>
        </r>
      </text>
    </comment>
    <comment ref="B10"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Please insert the adaptation measures or business opportunities that you suggest should be implemented within the next 2-3 years. </t>
        </r>
      </text>
    </comment>
    <comment ref="B17" authorId="0">
      <text>
        <r>
          <rPr>
            <b/>
            <u/>
            <sz val="9"/>
            <color indexed="81"/>
            <rFont val="Tahoma"/>
            <family val="2"/>
          </rPr>
          <t>Adaptation measure / opportunity</t>
        </r>
        <r>
          <rPr>
            <b/>
            <sz val="9"/>
            <color indexed="81"/>
            <rFont val="Tahoma"/>
            <family val="2"/>
          </rPr>
          <t xml:space="preserve">
</t>
        </r>
        <r>
          <rPr>
            <sz val="9"/>
            <color indexed="81"/>
            <rFont val="Tahoma"/>
            <family val="2"/>
          </rPr>
          <t xml:space="preserve">
Please insert the adaptation measures or business opportunities that you suggest should be implemented within the next 4-8 years. 
</t>
        </r>
      </text>
    </comment>
  </commentList>
</comments>
</file>

<file path=xl/comments12.xml><?xml version="1.0" encoding="utf-8"?>
<comments xmlns="http://schemas.openxmlformats.org/spreadsheetml/2006/main">
  <authors>
    <author>adelphi</author>
  </authors>
  <commentList>
    <comment ref="B3" authorId="0">
      <text>
        <r>
          <rPr>
            <b/>
            <u/>
            <sz val="9"/>
            <color indexed="81"/>
            <rFont val="Tahoma"/>
            <family val="2"/>
          </rPr>
          <t xml:space="preserve">Issue / measure to communicate:
</t>
        </r>
        <r>
          <rPr>
            <b/>
            <sz val="9"/>
            <color indexed="81"/>
            <rFont val="Tahoma"/>
            <family val="2"/>
          </rPr>
          <t xml:space="preserve">
</t>
        </r>
        <r>
          <rPr>
            <sz val="9"/>
            <color indexed="81"/>
            <rFont val="Tahoma"/>
            <family val="2"/>
          </rPr>
          <t xml:space="preserve">Please note down what you have to communicate internally (e.g. employees)
</t>
        </r>
      </text>
    </comment>
    <comment ref="C3" authorId="0">
      <text>
        <r>
          <rPr>
            <b/>
            <u/>
            <sz val="9"/>
            <color indexed="81"/>
            <rFont val="Tahoma"/>
            <family val="2"/>
          </rPr>
          <t>Target group</t>
        </r>
        <r>
          <rPr>
            <sz val="9"/>
            <color indexed="81"/>
            <rFont val="Tahoma"/>
            <family val="2"/>
          </rPr>
          <t xml:space="preserve">
Please describe who is the exact target group of the communication measure.</t>
        </r>
      </text>
    </comment>
    <comment ref="D3" authorId="0">
      <text>
        <r>
          <rPr>
            <b/>
            <u/>
            <sz val="9"/>
            <color indexed="81"/>
            <rFont val="Tahoma"/>
            <family val="2"/>
          </rPr>
          <t xml:space="preserve">Aim
</t>
        </r>
        <r>
          <rPr>
            <sz val="9"/>
            <color indexed="81"/>
            <rFont val="Tahoma"/>
            <family val="2"/>
          </rPr>
          <t xml:space="preserve">
Please describe what you would like to achieve with this measure, particularly regarding what the target groups is meant to think, feel or do. </t>
        </r>
      </text>
    </comment>
    <comment ref="E3" authorId="0">
      <text>
        <r>
          <rPr>
            <b/>
            <u/>
            <sz val="9"/>
            <color indexed="81"/>
            <rFont val="Tahoma"/>
            <family val="2"/>
          </rPr>
          <t xml:space="preserve">Means of communication
</t>
        </r>
        <r>
          <rPr>
            <sz val="9"/>
            <color indexed="81"/>
            <rFont val="Tahoma"/>
            <family val="2"/>
          </rPr>
          <t xml:space="preserve">
Please note what kind of communication measure you are planning to apply (e.g. info meeting, brochures)
</t>
        </r>
      </text>
    </comment>
    <comment ref="F3" authorId="0">
      <text>
        <r>
          <rPr>
            <b/>
            <u/>
            <sz val="9"/>
            <color indexed="81"/>
            <rFont val="Tahoma"/>
            <family val="2"/>
          </rPr>
          <t>Time / frequency</t>
        </r>
        <r>
          <rPr>
            <b/>
            <sz val="9"/>
            <color indexed="81"/>
            <rFont val="Tahoma"/>
            <family val="2"/>
          </rPr>
          <t xml:space="preserve">
</t>
        </r>
        <r>
          <rPr>
            <sz val="9"/>
            <color indexed="81"/>
            <rFont val="Tahoma"/>
            <family val="2"/>
          </rPr>
          <t>Please insert when and how often you will use the communication measure</t>
        </r>
      </text>
    </comment>
    <comment ref="G3" authorId="0">
      <text>
        <r>
          <rPr>
            <b/>
            <u/>
            <sz val="9"/>
            <color indexed="81"/>
            <rFont val="Tahoma"/>
            <family val="2"/>
          </rPr>
          <t>Responsibility</t>
        </r>
        <r>
          <rPr>
            <sz val="9"/>
            <color indexed="81"/>
            <rFont val="Tahoma"/>
            <family val="2"/>
          </rPr>
          <t xml:space="preserve">
Please determine who will be responsible for leading the development and implementation of the communication measure. </t>
        </r>
      </text>
    </comment>
    <comment ref="B11" authorId="0">
      <text>
        <r>
          <rPr>
            <b/>
            <u/>
            <sz val="9"/>
            <color indexed="81"/>
            <rFont val="Tahoma"/>
            <family val="2"/>
          </rPr>
          <t>Issue / measure to communicate:</t>
        </r>
        <r>
          <rPr>
            <b/>
            <sz val="9"/>
            <color indexed="81"/>
            <rFont val="Tahoma"/>
            <family val="2"/>
          </rPr>
          <t xml:space="preserve">
</t>
        </r>
        <r>
          <rPr>
            <sz val="9"/>
            <color indexed="81"/>
            <rFont val="Tahoma"/>
            <family val="2"/>
          </rPr>
          <t>Please note down what you have to communicate externally (e.g. customers, suppliers, etc.)</t>
        </r>
      </text>
    </comment>
  </commentList>
</comments>
</file>

<file path=xl/comments2.xml><?xml version="1.0" encoding="utf-8"?>
<comments xmlns="http://schemas.openxmlformats.org/spreadsheetml/2006/main">
  <authors>
    <author>adelphi</author>
  </authors>
  <commentList>
    <comment ref="F3" authorId="0">
      <text>
        <r>
          <rPr>
            <b/>
            <u/>
            <sz val="9"/>
            <color indexed="81"/>
            <rFont val="Tahoma"/>
            <family val="2"/>
          </rPr>
          <t>Importance</t>
        </r>
        <r>
          <rPr>
            <b/>
            <sz val="9"/>
            <color indexed="81"/>
            <rFont val="Tahoma"/>
            <family val="2"/>
          </rPr>
          <t xml:space="preserve">
</t>
        </r>
        <r>
          <rPr>
            <sz val="9"/>
            <color indexed="81"/>
            <rFont val="Tahoma"/>
            <family val="2"/>
          </rPr>
          <t xml:space="preserve">
Please indicate how important the respective infrastructure, resource or other factor is for the company. 
</t>
        </r>
      </text>
    </comment>
    <comment ref="G3" authorId="0">
      <text>
        <r>
          <rPr>
            <b/>
            <sz val="9"/>
            <color indexed="81"/>
            <rFont val="Tahoma"/>
            <family val="2"/>
          </rPr>
          <t xml:space="preserve">Ideas for measures
</t>
        </r>
        <r>
          <rPr>
            <sz val="9"/>
            <color indexed="81"/>
            <rFont val="Tahoma"/>
            <family val="2"/>
          </rPr>
          <t xml:space="preserve">Please write down ideas that can help to reduce negative effects of climate change on your company or that make it stronger. 
</t>
        </r>
      </text>
    </comment>
  </commentList>
</comments>
</file>

<file path=xl/comments3.xml><?xml version="1.0" encoding="utf-8"?>
<comments xmlns="http://schemas.openxmlformats.org/spreadsheetml/2006/main">
  <authors>
    <author>adelphi</author>
  </authors>
  <commentList>
    <comment ref="B3" authorId="0">
      <text>
        <r>
          <rPr>
            <b/>
            <u/>
            <sz val="9"/>
            <color indexed="81"/>
            <rFont val="Tahoma"/>
            <family val="2"/>
          </rPr>
          <t xml:space="preserve">Past or future climate phenomenon
</t>
        </r>
        <r>
          <rPr>
            <sz val="9"/>
            <color indexed="81"/>
            <rFont val="Tahoma"/>
            <family val="2"/>
          </rPr>
          <t>Please add climate phenomena that
- have occurred in the past 
- are expected to occur in the future</t>
        </r>
        <r>
          <rPr>
            <b/>
            <u/>
            <sz val="9"/>
            <color indexed="81"/>
            <rFont val="Tahoma"/>
            <family val="2"/>
          </rPr>
          <t xml:space="preserve">
</t>
        </r>
        <r>
          <rPr>
            <sz val="9"/>
            <color indexed="81"/>
            <rFont val="Tahoma"/>
            <family val="2"/>
          </rPr>
          <t>A climate phenomenon is an observable climate event or trend resulting from climate change. For example:
- increase in average temperature
- increase in short but heavy rainfalls
- sea level rise
- etc.</t>
        </r>
      </text>
    </comment>
    <comment ref="C3" authorId="0">
      <text>
        <r>
          <rPr>
            <b/>
            <u/>
            <sz val="9"/>
            <color indexed="81"/>
            <rFont val="Tahoma"/>
            <family val="2"/>
          </rPr>
          <t>Point in time</t>
        </r>
        <r>
          <rPr>
            <b/>
            <sz val="9"/>
            <color indexed="81"/>
            <rFont val="Tahoma"/>
            <family val="2"/>
          </rPr>
          <t xml:space="preserve">
</t>
        </r>
        <r>
          <rPr>
            <sz val="9"/>
            <color indexed="81"/>
            <rFont val="Tahoma"/>
            <family val="2"/>
          </rPr>
          <t xml:space="preserve">Please add when this climate phenomenon has happened / is expected to happen and how often (frequency)
</t>
        </r>
      </text>
    </comment>
    <comment ref="D3" authorId="0">
      <text>
        <r>
          <rPr>
            <b/>
            <u/>
            <sz val="9"/>
            <color indexed="81"/>
            <rFont val="Tahoma"/>
            <family val="2"/>
          </rPr>
          <t>Climate impacts</t>
        </r>
        <r>
          <rPr>
            <b/>
            <sz val="9"/>
            <color indexed="81"/>
            <rFont val="Tahoma"/>
            <family val="2"/>
          </rPr>
          <t xml:space="preserve">
</t>
        </r>
        <r>
          <rPr>
            <sz val="9"/>
            <color indexed="81"/>
            <rFont val="Tahoma"/>
            <family val="2"/>
          </rPr>
          <t xml:space="preserve">Please add the impacts that the climate phenomenon has on human or natural systems that are relevant for your company. 
Please note: You should mention the respective climate pheonmenon in parentheses in order to remind yourself of the underlying cause of the climate impact. 
For example:
- flooding (due to heavy rain)
- heating up of indoor temperatures (due to heat wave)
Please use a new line for each impact. 
Please note: In this methodology, an impact does not affect your company directly - rather it affects critical infra-structure, resources and other aspects of the environment in which your company operates. </t>
        </r>
      </text>
    </comment>
    <comment ref="E3" authorId="0">
      <text>
        <r>
          <rPr>
            <b/>
            <u/>
            <sz val="9"/>
            <color indexed="81"/>
            <rFont val="Tahoma"/>
            <family val="2"/>
          </rPr>
          <t>Experienced negative or positive effects on the company</t>
        </r>
        <r>
          <rPr>
            <b/>
            <sz val="9"/>
            <color indexed="81"/>
            <rFont val="Tahoma"/>
            <family val="2"/>
          </rPr>
          <t xml:space="preserve">
</t>
        </r>
        <r>
          <rPr>
            <sz val="9"/>
            <color indexed="81"/>
            <rFont val="Tahoma"/>
            <family val="2"/>
          </rPr>
          <t xml:space="preserve">Please describe how the climate impacts have (negatively or positively) affected your company.
Please note: You should mention the respective climate impact in parentheses in order to remind yourself of the underlying cause of the negative business effect. 
For example: 
- Supply shortage (due to road flooding)
- Reduced productivity of workers (due to high indoor temperatures)
Please use a new line for each effect.
Please note: You can also think backwards - write down in this column how your company is affected by the climate and then determine underlying climate phenomena and their impacts. </t>
        </r>
      </text>
    </comment>
    <comment ref="F3" authorId="0">
      <text>
        <r>
          <rPr>
            <b/>
            <u/>
            <sz val="9"/>
            <color indexed="81"/>
            <rFont val="Tahoma"/>
            <family val="2"/>
          </rPr>
          <t>Subsequent measures taken</t>
        </r>
        <r>
          <rPr>
            <sz val="9"/>
            <color indexed="81"/>
            <rFont val="Tahoma"/>
            <family val="2"/>
          </rPr>
          <t xml:space="preserve">
Please add how your company has reacted to past negative or positive effects of climate change on the business. 
For example:
- Increasing storage area (to cope with supply shortages during rainy periods)
- Installation of air conditioning (to reduce employees' heat stress) 
Please use a new line for each measure. For use in later sheets it is helpful to mention the effect in parentheses.</t>
        </r>
      </text>
    </comment>
    <comment ref="G3" authorId="0">
      <text>
        <r>
          <rPr>
            <b/>
            <u/>
            <sz val="9"/>
            <color indexed="81"/>
            <rFont val="Tahoma"/>
            <family val="2"/>
          </rPr>
          <t>Future trend</t>
        </r>
        <r>
          <rPr>
            <sz val="9"/>
            <color indexed="81"/>
            <rFont val="Tahoma"/>
            <family val="2"/>
          </rPr>
          <t xml:space="preserve">
Please describe how the phenomenon described in column B is going to develop in the future, i.e. how the climate will change in the next 1, 5 or 10 years.
You should ask yourself:
- Will the pheomenon become stronger?
- Will the pehonomenon occur more often?
Please note: You might have already identified some future climate phenomena in column B. Here you can add more detail on these phenomena. Otherwise, just work with those phenomena that your company has already observed in the last years.</t>
        </r>
      </text>
    </comment>
    <comment ref="H3" authorId="0">
      <text>
        <r>
          <rPr>
            <b/>
            <u/>
            <sz val="9"/>
            <color indexed="81"/>
            <rFont val="Tahoma"/>
            <family val="2"/>
          </rPr>
          <t>Notes and comments</t>
        </r>
        <r>
          <rPr>
            <b/>
            <sz val="9"/>
            <color indexed="81"/>
            <rFont val="Tahoma"/>
            <family val="2"/>
          </rPr>
          <t xml:space="preserve">
</t>
        </r>
        <r>
          <rPr>
            <sz val="9"/>
            <color indexed="81"/>
            <rFont val="Tahoma"/>
            <family val="2"/>
          </rPr>
          <t xml:space="preserve">Please add anything that you think is relevant for the analysis or that you would like to keep in mind.
</t>
        </r>
      </text>
    </comment>
  </commentList>
</comments>
</file>

<file path=xl/comments4.xml><?xml version="1.0" encoding="utf-8"?>
<comments xmlns="http://schemas.openxmlformats.org/spreadsheetml/2006/main">
  <authors>
    <author>Christian Kind</author>
    <author>adelphi</author>
    <author>Till Mohns</author>
    <author>Heike Mewes</author>
    <author xml:space="preserve"> Till Mohns</author>
  </authors>
  <commentList>
    <comment ref="B2" authorId="0">
      <text>
        <r>
          <rPr>
            <b/>
            <u/>
            <sz val="8"/>
            <color indexed="81"/>
            <rFont val="Arial"/>
            <family val="2"/>
          </rPr>
          <t>Climate impact</t>
        </r>
        <r>
          <rPr>
            <sz val="8"/>
            <color indexed="81"/>
            <rFont val="Arial"/>
            <family val="2"/>
          </rPr>
          <t xml:space="preserve">
The Excel Tool automatically transfers the climate impacts from sheet 1 "Past and future impacts".
If you want to change anything about the impacts (e.g. description, order) please change it in sheet 1 or adapt/delete the formula in the respective cell.</t>
        </r>
      </text>
    </comment>
    <comment ref="C2" authorId="1">
      <text>
        <r>
          <rPr>
            <b/>
            <u/>
            <sz val="8"/>
            <color indexed="81"/>
            <rFont val="Arial"/>
            <family val="2"/>
          </rPr>
          <t xml:space="preserve">Negative business effect
</t>
        </r>
        <r>
          <rPr>
            <sz val="8"/>
            <color indexed="81"/>
            <rFont val="Arial"/>
            <family val="2"/>
          </rPr>
          <t xml:space="preserve">
The Excel Tool automatically transfers the business effects from sheet 1 "Past and future impacts".
Please delete all lines that describe a business opportunity. These will be assessed in sheet 2.2.
If you want to change anything about the specific business effects (e.g. description, order) please change it in sheet 1 or adapt/delete the formula in the respective cell.</t>
        </r>
      </text>
    </comment>
    <comment ref="D2" authorId="1">
      <text>
        <r>
          <rPr>
            <b/>
            <u/>
            <sz val="8"/>
            <color indexed="81"/>
            <rFont val="Tahoma"/>
            <family val="2"/>
          </rPr>
          <t>Description</t>
        </r>
        <r>
          <rPr>
            <b/>
            <sz val="8"/>
            <color indexed="81"/>
            <rFont val="Tahoma"/>
            <family val="2"/>
          </rPr>
          <t xml:space="preserve">
</t>
        </r>
        <r>
          <rPr>
            <sz val="8"/>
            <color indexed="81"/>
            <rFont val="Tahoma"/>
            <family val="2"/>
          </rPr>
          <t xml:space="preserve">Please describe the negative business effect in more detail. 
Please also consider the climate trends identified in sheet 1. If the climate phenomenon and impacts are likely to become stronger in the future then this will probably have more negative effects on the company than currently. </t>
        </r>
      </text>
    </comment>
    <comment ref="E2" authorId="1">
      <text>
        <r>
          <rPr>
            <b/>
            <u/>
            <sz val="8"/>
            <color indexed="81"/>
            <rFont val="Tahoma"/>
            <family val="2"/>
          </rPr>
          <t>Timeframe considered</t>
        </r>
        <r>
          <rPr>
            <sz val="8"/>
            <color indexed="81"/>
            <rFont val="Tahoma"/>
            <family val="2"/>
          </rPr>
          <t xml:space="preserve">
Please indicate which timeframe you are looking at, e.g. the next 10 or 15 years.
</t>
        </r>
      </text>
    </comment>
    <comment ref="F2" authorId="2">
      <text>
        <r>
          <rPr>
            <b/>
            <u/>
            <sz val="8"/>
            <color indexed="81"/>
            <rFont val="Arial"/>
            <family val="2"/>
          </rPr>
          <t>Probability</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Probability of 1
</t>
        </r>
        <r>
          <rPr>
            <sz val="8"/>
            <color indexed="81"/>
            <rFont val="Arial"/>
            <family val="2"/>
          </rPr>
          <t>a) The occurrence of the negative effect on the business  is not very likely
b) It has not occurred in the past and is not expected to occur in the next 1-2 years
c) Once the related climate phenomenon occurs, the negative effect on the business does not follow directly</t>
        </r>
        <r>
          <rPr>
            <b/>
            <sz val="8"/>
            <color indexed="81"/>
            <rFont val="Arial"/>
            <family val="2"/>
          </rPr>
          <t xml:space="preserve">
Probability of 3  
</t>
        </r>
        <r>
          <rPr>
            <sz val="8"/>
            <color indexed="81"/>
            <rFont val="Arial"/>
            <family val="2"/>
          </rPr>
          <t>a) The occurrence of the negative effect on the business is deemed possible 
b) It has occurred in the past and /or it is expected to occur but not in the next 1-2 years
c) Once the related climate phenomenon occurs, the negative effect on the business follows with only little delay</t>
        </r>
        <r>
          <rPr>
            <b/>
            <sz val="8"/>
            <color indexed="81"/>
            <rFont val="Arial"/>
            <family val="2"/>
          </rPr>
          <t xml:space="preserve">
Probability of 5  
</t>
        </r>
        <r>
          <rPr>
            <sz val="8"/>
            <color indexed="81"/>
            <rFont val="Arial"/>
            <family val="2"/>
          </rPr>
          <t xml:space="preserve">a) The occurrence of the negative effect on the business is deemed very likely 
b) It has occurred in the past and/or it is expected to occur in the next 1-2 years
c) Once the related climate phenomenon occurs, the negative effect on the business follows directly and immediately after
The in-between scores of </t>
        </r>
        <r>
          <rPr>
            <b/>
            <sz val="8"/>
            <color indexed="81"/>
            <rFont val="Arial"/>
            <family val="2"/>
          </rPr>
          <t xml:space="preserve">2 and 4 </t>
        </r>
        <r>
          <rPr>
            <sz val="8"/>
            <color indexed="81"/>
            <rFont val="Arial"/>
            <family val="2"/>
          </rPr>
          <t xml:space="preserve">should be given if in comparison with other risks the likelihood is deemed higher or lower, or if not all three of the respectively higher likelihood criteria are fulfilled.
</t>
        </r>
      </text>
    </comment>
    <comment ref="G2" authorId="2">
      <text>
        <r>
          <rPr>
            <b/>
            <u/>
            <sz val="8"/>
            <color indexed="81"/>
            <rFont val="Arial"/>
            <family val="2"/>
          </rPr>
          <t>Magnitude</t>
        </r>
        <r>
          <rPr>
            <sz val="8"/>
            <color indexed="81"/>
            <rFont val="Arial"/>
            <family val="2"/>
          </rPr>
          <t xml:space="preserve">
Suggestion: </t>
        </r>
        <r>
          <rPr>
            <b/>
            <sz val="8"/>
            <color indexed="81"/>
            <rFont val="Arial"/>
            <family val="2"/>
          </rPr>
          <t xml:space="preserve">use scores between 1 and 5. </t>
        </r>
        <r>
          <rPr>
            <sz val="8"/>
            <color indexed="81"/>
            <rFont val="Arial"/>
            <family val="2"/>
          </rPr>
          <t xml:space="preserve">
For values 1, 3 and 5 the following descriptions can serve as reference:
</t>
        </r>
        <r>
          <rPr>
            <b/>
            <sz val="8"/>
            <color indexed="81"/>
            <rFont val="Arial"/>
            <family val="2"/>
          </rPr>
          <t xml:space="preserve">Magnitude of 1:
</t>
        </r>
        <r>
          <rPr>
            <sz val="8"/>
            <color indexed="81"/>
            <rFont val="Arial"/>
            <family val="2"/>
          </rPr>
          <t xml:space="preserve">a) Negative effects occur but their effect on the bottom line is limited
b) Production processes and/or value chain are not interrupted
c) Stakeholder relations are not affected
</t>
        </r>
        <r>
          <rPr>
            <b/>
            <sz val="8"/>
            <color indexed="81"/>
            <rFont val="Arial"/>
            <family val="2"/>
          </rPr>
          <t>Magnitude of 3:</t>
        </r>
        <r>
          <rPr>
            <sz val="8"/>
            <color indexed="81"/>
            <rFont val="Arial"/>
            <family val="2"/>
          </rPr>
          <t xml:space="preserve">
a) Negative effects occur and have a significant effect on the bottom line, endangering its growth potential
b) Production processes or value chain are interrupted
c) Stakeholder relations are affected and necessitate countermeasures
</t>
        </r>
        <r>
          <rPr>
            <b/>
            <sz val="8"/>
            <color indexed="81"/>
            <rFont val="Arial"/>
            <family val="2"/>
          </rPr>
          <t>Magnitude of 5:</t>
        </r>
        <r>
          <rPr>
            <sz val="8"/>
            <color indexed="81"/>
            <rFont val="Arial"/>
            <family val="2"/>
          </rPr>
          <t xml:space="preserve">
a) Negative effects occur and endanger the survival of the company
b) Production processes and value chain are interrupted
c) Stakeholder relations are endangered and the licence to operate is in question
The in-between scores of </t>
        </r>
        <r>
          <rPr>
            <b/>
            <sz val="8"/>
            <color indexed="81"/>
            <rFont val="Arial"/>
            <family val="2"/>
          </rPr>
          <t xml:space="preserve">2 and 4 </t>
        </r>
        <r>
          <rPr>
            <sz val="8"/>
            <color indexed="81"/>
            <rFont val="Arial"/>
            <family val="2"/>
          </rPr>
          <t xml:space="preserve">should be given if in comparison with other risks the potential magnitude is deemed higher or lower, or if not all three of the respectively higher criteria are fulfilled.
</t>
        </r>
        <r>
          <rPr>
            <b/>
            <i/>
            <sz val="8"/>
            <color indexed="81"/>
            <rFont val="Arial"/>
            <family val="2"/>
          </rPr>
          <t xml:space="preserve">
</t>
        </r>
        <r>
          <rPr>
            <b/>
            <sz val="8"/>
            <color indexed="81"/>
            <rFont val="Arial"/>
            <family val="2"/>
          </rPr>
          <t>To give extra weight to particularly negative effects, multiply them by 1.5 or 2.</t>
        </r>
      </text>
    </comment>
    <comment ref="H2" authorId="3">
      <text>
        <r>
          <rPr>
            <b/>
            <u/>
            <sz val="8"/>
            <color indexed="81"/>
            <rFont val="Arial"/>
            <family val="2"/>
          </rPr>
          <t>Risk</t>
        </r>
        <r>
          <rPr>
            <sz val="8"/>
            <color indexed="81"/>
            <rFont val="Arial"/>
            <family val="2"/>
          </rPr>
          <t xml:space="preserve">
Please multiply the values of probability and magnitude
For example:
P = 3; M = 4; 
</t>
        </r>
        <r>
          <rPr>
            <u/>
            <sz val="8"/>
            <color indexed="81"/>
            <rFont val="Arial"/>
            <family val="2"/>
          </rPr>
          <t>R = 3*4 = 12</t>
        </r>
      </text>
    </comment>
    <comment ref="J2" authorId="4">
      <text>
        <r>
          <rPr>
            <b/>
            <u/>
            <sz val="8"/>
            <color indexed="81"/>
            <rFont val="Arial"/>
            <family val="2"/>
          </rPr>
          <t>Priority</t>
        </r>
        <r>
          <rPr>
            <sz val="8"/>
            <color indexed="81"/>
            <rFont val="Arial"/>
            <family val="2"/>
          </rPr>
          <t xml:space="preserve">
Please indicate which priority each of the identified risks have, i.e. which should be first and which last.
A suggestion regarding risk categories:
</t>
        </r>
        <r>
          <rPr>
            <b/>
            <sz val="8"/>
            <color indexed="81"/>
            <rFont val="Arial"/>
            <family val="2"/>
          </rPr>
          <t xml:space="preserve">A </t>
        </r>
        <r>
          <rPr>
            <sz val="8"/>
            <color indexed="81"/>
            <rFont val="Arial"/>
            <family val="2"/>
          </rPr>
          <t xml:space="preserve">= Risk is to be addressed directly
</t>
        </r>
        <r>
          <rPr>
            <b/>
            <sz val="8"/>
            <color indexed="81"/>
            <rFont val="Arial"/>
            <family val="2"/>
          </rPr>
          <t xml:space="preserve">B </t>
        </r>
        <r>
          <rPr>
            <sz val="8"/>
            <color indexed="81"/>
            <rFont val="Arial"/>
            <family val="2"/>
          </rPr>
          <t xml:space="preserve">= If necessary, measures to be taken and to be observed
</t>
        </r>
        <r>
          <rPr>
            <b/>
            <sz val="8"/>
            <color indexed="81"/>
            <rFont val="Arial"/>
            <family val="2"/>
          </rPr>
          <t xml:space="preserve">C </t>
        </r>
        <r>
          <rPr>
            <sz val="8"/>
            <color indexed="81"/>
            <rFont val="Arial"/>
            <family val="2"/>
          </rPr>
          <t>= Observing; if necessary, no-regret measures
Prioritization should follow the general rule “the higher the risk score, the higher the priority”.</t>
        </r>
      </text>
    </comment>
  </commentList>
</comments>
</file>

<file path=xl/comments5.xml><?xml version="1.0" encoding="utf-8"?>
<comments xmlns="http://schemas.openxmlformats.org/spreadsheetml/2006/main">
  <authors>
    <author>adelphi</author>
  </authors>
  <commentList>
    <comment ref="C5" authorId="0">
      <text>
        <r>
          <rPr>
            <b/>
            <u/>
            <sz val="9"/>
            <color indexed="81"/>
            <rFont val="Tahoma"/>
            <family val="2"/>
          </rPr>
          <t>Risk matrix</t>
        </r>
        <r>
          <rPr>
            <b/>
            <sz val="9"/>
            <color indexed="81"/>
            <rFont val="Tahoma"/>
            <family val="2"/>
          </rPr>
          <t xml:space="preserve">
</t>
        </r>
        <r>
          <rPr>
            <sz val="9"/>
            <color indexed="81"/>
            <rFont val="Tahoma"/>
            <family val="2"/>
          </rPr>
          <t xml:space="preserve">Please transfer the identified risks (i.e. negative business effect caused by underlying climate impacts) from sheet 2.1a "Risk assessment" into this table. 
Risks should be filled into the cell that corresponds with the probability and magnitude of the risk that you have idenitified  in sheet 2.1a.
</t>
        </r>
      </text>
    </comment>
  </commentList>
</comments>
</file>

<file path=xl/comments6.xml><?xml version="1.0" encoding="utf-8"?>
<comments xmlns="http://schemas.openxmlformats.org/spreadsheetml/2006/main">
  <authors>
    <author>adelphi</author>
    <author>Heike Mewes</author>
  </authors>
  <commentList>
    <comment ref="E1" authorId="0">
      <text>
        <r>
          <rPr>
            <b/>
            <u/>
            <sz val="9"/>
            <color indexed="81"/>
            <rFont val="Tahoma"/>
            <family val="2"/>
          </rPr>
          <t>Type of product / service / innovation</t>
        </r>
        <r>
          <rPr>
            <b/>
            <sz val="9"/>
            <color indexed="81"/>
            <rFont val="Tahoma"/>
            <family val="2"/>
          </rPr>
          <t xml:space="preserve">
</t>
        </r>
        <r>
          <rPr>
            <sz val="9"/>
            <color indexed="81"/>
            <rFont val="Tahoma"/>
            <family val="2"/>
          </rPr>
          <t xml:space="preserve">In case that a new product / service is to be offered, please indicate whether the new product / service helps customers because it:
- has properties with reduced climate vulnerability (e.g. more heat resistant plant species, more corrosion-resistant metal)
- facilitates adaptation (e.g. flood gates, ultralight clothing against heat, air conditioning systems)
- other </t>
        </r>
      </text>
    </comment>
    <comment ref="B3" authorId="1">
      <text>
        <r>
          <rPr>
            <b/>
            <u/>
            <sz val="9"/>
            <color indexed="81"/>
            <rFont val="Tahoma"/>
            <family val="2"/>
          </rPr>
          <t>Climate phenomenon</t>
        </r>
        <r>
          <rPr>
            <sz val="9"/>
            <color indexed="81"/>
            <rFont val="Tahoma"/>
            <family val="2"/>
          </rPr>
          <t xml:space="preserve">
The Excel Tool automatically transfers the climate phenomena from sheet 1 "Past and future impacts".
If you want to change anything about the specific phenomenon (e.g. description, order) please change it in sheet 1 or adapt/delete the formula in the respective cell.
Please add any missing climate change phenomena that affect your markets and customers. Delete all phenomena that are not relevant.
</t>
        </r>
      </text>
    </comment>
    <comment ref="C3" authorId="0">
      <text>
        <r>
          <rPr>
            <b/>
            <u/>
            <sz val="9"/>
            <color indexed="81"/>
            <rFont val="Tahoma"/>
            <family val="2"/>
          </rPr>
          <t>Expected changes in market or production conditions</t>
        </r>
        <r>
          <rPr>
            <b/>
            <sz val="9"/>
            <color indexed="81"/>
            <rFont val="Tahoma"/>
            <family val="2"/>
          </rPr>
          <t xml:space="preserve">
</t>
        </r>
        <r>
          <rPr>
            <sz val="9"/>
            <color indexed="81"/>
            <rFont val="Tahoma"/>
            <family val="2"/>
          </rPr>
          <t xml:space="preserve">Please describe how the climate phenomenon will affect your company's current or potential future markets and/or production conditions.
</t>
        </r>
        <r>
          <rPr>
            <b/>
            <sz val="9"/>
            <color indexed="81"/>
            <rFont val="Tahoma"/>
            <family val="2"/>
          </rPr>
          <t xml:space="preserve">For example: </t>
        </r>
        <r>
          <rPr>
            <sz val="9"/>
            <color indexed="81"/>
            <rFont val="Tahoma"/>
            <family val="2"/>
          </rPr>
          <t xml:space="preserve">Increasingly frequent heat waves will increase demand for isotonic drinks.
</t>
        </r>
        <r>
          <rPr>
            <b/>
            <sz val="9"/>
            <color indexed="81"/>
            <rFont val="Tahoma"/>
            <family val="2"/>
          </rPr>
          <t>For example</t>
        </r>
        <r>
          <rPr>
            <sz val="9"/>
            <color indexed="81"/>
            <rFont val="Tahoma"/>
            <family val="2"/>
          </rPr>
          <t xml:space="preserve">: Increasing sunshine will reduce the time for drying coffee cherries.
</t>
        </r>
      </text>
    </comment>
    <comment ref="D3" authorId="0">
      <text>
        <r>
          <rPr>
            <b/>
            <u/>
            <sz val="9"/>
            <color indexed="81"/>
            <rFont val="Tahoma"/>
            <family val="2"/>
          </rPr>
          <t>Business opportunity</t>
        </r>
        <r>
          <rPr>
            <b/>
            <sz val="9"/>
            <color indexed="81"/>
            <rFont val="Tahoma"/>
            <family val="2"/>
          </rPr>
          <t xml:space="preserve">
</t>
        </r>
        <r>
          <rPr>
            <sz val="9"/>
            <color indexed="81"/>
            <rFont val="Tahoma"/>
            <family val="2"/>
          </rPr>
          <t xml:space="preserve">If climate change affects the market demand, please describe ideas for new services or products that reflect the new market situation. 
</t>
        </r>
        <r>
          <rPr>
            <b/>
            <sz val="9"/>
            <color indexed="81"/>
            <rFont val="Tahoma"/>
            <family val="2"/>
          </rPr>
          <t>For example</t>
        </r>
        <r>
          <rPr>
            <sz val="9"/>
            <color indexed="81"/>
            <rFont val="Tahoma"/>
            <family val="2"/>
          </rPr>
          <t xml:space="preserve">: Develop new isotonic drink
If climate change positively affects some of your production condictions, describe measure for how your company can use these changes.
</t>
        </r>
        <r>
          <rPr>
            <b/>
            <sz val="9"/>
            <color indexed="81"/>
            <rFont val="Tahoma"/>
            <family val="2"/>
          </rPr>
          <t>For example</t>
        </r>
        <r>
          <rPr>
            <sz val="9"/>
            <color indexed="81"/>
            <rFont val="Tahoma"/>
            <family val="2"/>
          </rPr>
          <t xml:space="preserve">: Increase oustide drying area for coffee cherries
</t>
        </r>
      </text>
    </comment>
    <comment ref="H3" authorId="0">
      <text>
        <r>
          <rPr>
            <b/>
            <sz val="9"/>
            <color indexed="81"/>
            <rFont val="Tahoma"/>
            <family val="2"/>
          </rPr>
          <t xml:space="preserve">Timing / urgency
</t>
        </r>
        <r>
          <rPr>
            <sz val="9"/>
            <color indexed="81"/>
            <rFont val="Tahoma"/>
            <family val="2"/>
          </rPr>
          <t xml:space="preserve">Describe by when the new product/service has to be provided in order to be competitive on the market. </t>
        </r>
      </text>
    </comment>
  </commentList>
</comments>
</file>

<file path=xl/comments7.xml><?xml version="1.0" encoding="utf-8"?>
<comments xmlns="http://schemas.openxmlformats.org/spreadsheetml/2006/main">
  <authors>
    <author>Heike Mewes</author>
    <author>adelphi</author>
    <author xml:space="preserve"> nitsnatsnok</author>
  </authors>
  <commentList>
    <comment ref="K1" authorId="0">
      <text>
        <r>
          <rPr>
            <b/>
            <u/>
            <sz val="9"/>
            <color indexed="81"/>
            <rFont val="Arial"/>
            <family val="2"/>
          </rPr>
          <t>Feasibility</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not at all feasible
</t>
        </r>
        <r>
          <rPr>
            <b/>
            <sz val="9"/>
            <color indexed="81"/>
            <rFont val="Arial"/>
            <family val="2"/>
          </rPr>
          <t>1</t>
        </r>
        <r>
          <rPr>
            <sz val="9"/>
            <color indexed="81"/>
            <rFont val="Arial"/>
            <family val="2"/>
          </rPr>
          <t xml:space="preserve"> = very low feasibility
</t>
        </r>
        <r>
          <rPr>
            <b/>
            <sz val="9"/>
            <color indexed="81"/>
            <rFont val="Arial"/>
            <family val="2"/>
          </rPr>
          <t>2</t>
        </r>
        <r>
          <rPr>
            <sz val="9"/>
            <color indexed="81"/>
            <rFont val="Arial"/>
            <family val="2"/>
          </rPr>
          <t xml:space="preserve"> = low feasibility
</t>
        </r>
        <r>
          <rPr>
            <b/>
            <sz val="9"/>
            <color indexed="81"/>
            <rFont val="Arial"/>
            <family val="2"/>
          </rPr>
          <t>3</t>
        </r>
        <r>
          <rPr>
            <sz val="9"/>
            <color indexed="81"/>
            <rFont val="Arial"/>
            <family val="2"/>
          </rPr>
          <t xml:space="preserve"> = medium feasibility
</t>
        </r>
        <r>
          <rPr>
            <b/>
            <sz val="9"/>
            <color indexed="81"/>
            <rFont val="Arial"/>
            <family val="2"/>
          </rPr>
          <t>4</t>
        </r>
        <r>
          <rPr>
            <sz val="9"/>
            <color indexed="81"/>
            <rFont val="Arial"/>
            <family val="2"/>
          </rPr>
          <t xml:space="preserve"> = high feasibility
</t>
        </r>
        <r>
          <rPr>
            <b/>
            <sz val="9"/>
            <color indexed="81"/>
            <rFont val="Arial"/>
            <family val="2"/>
          </rPr>
          <t>5</t>
        </r>
        <r>
          <rPr>
            <sz val="9"/>
            <color indexed="81"/>
            <rFont val="Arial"/>
            <family val="2"/>
          </rPr>
          <t xml:space="preserve"> = very high feasibility</t>
        </r>
      </text>
    </comment>
    <comment ref="Q1" authorId="0">
      <text>
        <r>
          <rPr>
            <b/>
            <u/>
            <sz val="9"/>
            <color indexed="81"/>
            <rFont val="Arial"/>
            <family val="2"/>
          </rPr>
          <t>Positive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additional benefit for the company
</t>
        </r>
        <r>
          <rPr>
            <b/>
            <sz val="9"/>
            <color indexed="81"/>
            <rFont val="Arial"/>
            <family val="2"/>
          </rPr>
          <t xml:space="preserve">1 </t>
        </r>
        <r>
          <rPr>
            <sz val="9"/>
            <color indexed="81"/>
            <rFont val="Arial"/>
            <family val="2"/>
          </rPr>
          <t xml:space="preserve">= very limited additional benefits for the company
</t>
        </r>
        <r>
          <rPr>
            <b/>
            <sz val="9"/>
            <color indexed="81"/>
            <rFont val="Arial"/>
            <family val="2"/>
          </rPr>
          <t>2</t>
        </r>
        <r>
          <rPr>
            <sz val="9"/>
            <color indexed="81"/>
            <rFont val="Arial"/>
            <family val="2"/>
          </rPr>
          <t xml:space="preserve"> = some, but still limited additional benefits for the company
</t>
        </r>
        <r>
          <rPr>
            <b/>
            <sz val="9"/>
            <color indexed="81"/>
            <rFont val="Arial"/>
            <family val="2"/>
          </rPr>
          <t>3</t>
        </r>
        <r>
          <rPr>
            <sz val="9"/>
            <color indexed="81"/>
            <rFont val="Arial"/>
            <family val="2"/>
          </rPr>
          <t xml:space="preserve"> = medium additional benefits for the company
</t>
        </r>
        <r>
          <rPr>
            <b/>
            <sz val="9"/>
            <color indexed="81"/>
            <rFont val="Arial"/>
            <family val="2"/>
          </rPr>
          <t>4</t>
        </r>
        <r>
          <rPr>
            <sz val="9"/>
            <color indexed="81"/>
            <rFont val="Arial"/>
            <family val="2"/>
          </rPr>
          <t xml:space="preserve"> = strong additional benefits for the company
</t>
        </r>
        <r>
          <rPr>
            <b/>
            <sz val="9"/>
            <color indexed="81"/>
            <rFont val="Arial"/>
            <family val="2"/>
          </rPr>
          <t>5</t>
        </r>
        <r>
          <rPr>
            <sz val="9"/>
            <color indexed="81"/>
            <rFont val="Arial"/>
            <family val="2"/>
          </rPr>
          <t xml:space="preserve"> = very strong additional benefits for the company</t>
        </r>
      </text>
    </comment>
    <comment ref="AA1" authorId="0">
      <text>
        <r>
          <rPr>
            <b/>
            <u/>
            <sz val="9"/>
            <color indexed="81"/>
            <rFont val="Arial"/>
            <family val="2"/>
          </rPr>
          <t>Negative side effects</t>
        </r>
        <r>
          <rPr>
            <sz val="9"/>
            <color indexed="81"/>
            <rFont val="Arial"/>
            <family val="2"/>
          </rPr>
          <t xml:space="preserve">
Suggestion: </t>
        </r>
        <r>
          <rPr>
            <b/>
            <sz val="9"/>
            <color indexed="81"/>
            <rFont val="Arial"/>
            <family val="2"/>
          </rPr>
          <t>use scores between 0 and 5:</t>
        </r>
        <r>
          <rPr>
            <sz val="9"/>
            <color indexed="81"/>
            <rFont val="Arial"/>
            <family val="2"/>
          </rPr>
          <t xml:space="preserve">
</t>
        </r>
        <r>
          <rPr>
            <b/>
            <sz val="9"/>
            <color indexed="81"/>
            <rFont val="Arial"/>
            <family val="2"/>
          </rPr>
          <t>0</t>
        </r>
        <r>
          <rPr>
            <sz val="9"/>
            <color indexed="81"/>
            <rFont val="Arial"/>
            <family val="2"/>
          </rPr>
          <t xml:space="preserve"> = no negative side effects 
</t>
        </r>
        <r>
          <rPr>
            <b/>
            <sz val="9"/>
            <color indexed="81"/>
            <rFont val="Arial"/>
            <family val="2"/>
          </rPr>
          <t>1</t>
        </r>
        <r>
          <rPr>
            <sz val="9"/>
            <color indexed="81"/>
            <rFont val="Arial"/>
            <family val="2"/>
          </rPr>
          <t xml:space="preserve"> = very limited negative side effects 
</t>
        </r>
        <r>
          <rPr>
            <b/>
            <sz val="9"/>
            <color indexed="81"/>
            <rFont val="Arial"/>
            <family val="2"/>
          </rPr>
          <t>2</t>
        </r>
        <r>
          <rPr>
            <sz val="9"/>
            <color indexed="81"/>
            <rFont val="Arial"/>
            <family val="2"/>
          </rPr>
          <t xml:space="preserve"> = some, but still limited negative side effects 
</t>
        </r>
        <r>
          <rPr>
            <b/>
            <sz val="9"/>
            <color indexed="81"/>
            <rFont val="Arial"/>
            <family val="2"/>
          </rPr>
          <t>3</t>
        </r>
        <r>
          <rPr>
            <sz val="9"/>
            <color indexed="81"/>
            <rFont val="Arial"/>
            <family val="2"/>
          </rPr>
          <t xml:space="preserve"> = medium negative side effects 
</t>
        </r>
        <r>
          <rPr>
            <b/>
            <sz val="9"/>
            <color indexed="81"/>
            <rFont val="Arial"/>
            <family val="2"/>
          </rPr>
          <t>4</t>
        </r>
        <r>
          <rPr>
            <sz val="9"/>
            <color indexed="81"/>
            <rFont val="Arial"/>
            <family val="2"/>
          </rPr>
          <t xml:space="preserve"> = strong negative side effects 
</t>
        </r>
        <r>
          <rPr>
            <b/>
            <sz val="9"/>
            <color indexed="81"/>
            <rFont val="Arial"/>
            <family val="2"/>
          </rPr>
          <t>5</t>
        </r>
        <r>
          <rPr>
            <sz val="9"/>
            <color indexed="81"/>
            <rFont val="Arial"/>
            <family val="2"/>
          </rPr>
          <t xml:space="preserve"> = very strong negative side effects </t>
        </r>
      </text>
    </comment>
    <comment ref="E2" authorId="1">
      <text>
        <r>
          <rPr>
            <b/>
            <u/>
            <sz val="9"/>
            <color indexed="81"/>
            <rFont val="Tahoma"/>
            <family val="2"/>
          </rPr>
          <t>Technology level</t>
        </r>
        <r>
          <rPr>
            <b/>
            <sz val="9"/>
            <color indexed="81"/>
            <rFont val="Tahoma"/>
            <family val="2"/>
          </rPr>
          <t xml:space="preserve">
</t>
        </r>
        <r>
          <rPr>
            <sz val="9"/>
            <color indexed="81"/>
            <rFont val="Tahoma"/>
            <family val="2"/>
          </rPr>
          <t>Please indicate whether the measure is low-, medium- or high-tech. 
For example: 
Health and safety trainings for employees (low-tech)
Installation of flood gates (medium-tech)
Installation and integration of new energy-efficient machinery (high-tech)</t>
        </r>
      </text>
    </comment>
    <comment ref="I2" authorId="0">
      <text>
        <r>
          <rPr>
            <b/>
            <u/>
            <sz val="9"/>
            <color indexed="81"/>
            <rFont val="Arial"/>
            <family val="2"/>
          </rPr>
          <t>Effectiveness</t>
        </r>
        <r>
          <rPr>
            <sz val="9"/>
            <color indexed="81"/>
            <rFont val="Arial"/>
            <family val="2"/>
          </rPr>
          <t xml:space="preserve">
Suggestion: </t>
        </r>
        <r>
          <rPr>
            <b/>
            <sz val="9"/>
            <color indexed="81"/>
            <rFont val="Arial"/>
            <family val="2"/>
          </rPr>
          <t>use score between 0 and 5:</t>
        </r>
        <r>
          <rPr>
            <sz val="9"/>
            <color indexed="81"/>
            <rFont val="Arial"/>
            <family val="2"/>
          </rPr>
          <t xml:space="preserve">
</t>
        </r>
        <r>
          <rPr>
            <b/>
            <sz val="9"/>
            <color indexed="81"/>
            <rFont val="Arial"/>
            <family val="2"/>
          </rPr>
          <t>0</t>
        </r>
        <r>
          <rPr>
            <sz val="9"/>
            <color indexed="81"/>
            <rFont val="Arial"/>
            <family val="2"/>
          </rPr>
          <t xml:space="preserve">= no effect for reducing the concerned risk
</t>
        </r>
        <r>
          <rPr>
            <b/>
            <sz val="9"/>
            <color indexed="81"/>
            <rFont val="Arial"/>
            <family val="2"/>
          </rPr>
          <t>1</t>
        </r>
        <r>
          <rPr>
            <sz val="9"/>
            <color indexed="81"/>
            <rFont val="Arial"/>
            <family val="2"/>
          </rPr>
          <t xml:space="preserve"> = very limited effect for reducing the concerned risk
</t>
        </r>
        <r>
          <rPr>
            <b/>
            <sz val="9"/>
            <color indexed="81"/>
            <rFont val="Arial"/>
            <family val="2"/>
          </rPr>
          <t>2</t>
        </r>
        <r>
          <rPr>
            <sz val="9"/>
            <color indexed="81"/>
            <rFont val="Arial"/>
            <family val="2"/>
          </rPr>
          <t xml:space="preserve"> = limited effect for reducing the concerned risk
</t>
        </r>
        <r>
          <rPr>
            <b/>
            <sz val="9"/>
            <color indexed="81"/>
            <rFont val="Arial"/>
            <family val="2"/>
          </rPr>
          <t>3</t>
        </r>
        <r>
          <rPr>
            <sz val="9"/>
            <color indexed="81"/>
            <rFont val="Arial"/>
            <family val="2"/>
          </rPr>
          <t xml:space="preserve"> = medium effect for reducing the concerned risk
</t>
        </r>
        <r>
          <rPr>
            <b/>
            <sz val="9"/>
            <color indexed="81"/>
            <rFont val="Arial"/>
            <family val="2"/>
          </rPr>
          <t>4</t>
        </r>
        <r>
          <rPr>
            <sz val="9"/>
            <color indexed="81"/>
            <rFont val="Arial"/>
            <family val="2"/>
          </rPr>
          <t xml:space="preserve"> = strong effect for reducing the concerned risk
</t>
        </r>
        <r>
          <rPr>
            <b/>
            <sz val="9"/>
            <color indexed="81"/>
            <rFont val="Arial"/>
            <family val="2"/>
          </rPr>
          <t>5</t>
        </r>
        <r>
          <rPr>
            <sz val="9"/>
            <color indexed="81"/>
            <rFont val="Arial"/>
            <family val="2"/>
          </rPr>
          <t xml:space="preserve"> = very strong effect for reducing the concerned risk
</t>
        </r>
        <r>
          <rPr>
            <b/>
            <sz val="9"/>
            <color indexed="81"/>
            <rFont val="Arial"/>
            <family val="2"/>
          </rPr>
          <t>As the effectiveness is the most important criterion for prioritsing your adaptation measures, you can give extra weight to measures which are highly effective, e.g., by multiplying their values by 1.5 or 2.</t>
        </r>
      </text>
    </comment>
    <comment ref="B5" authorId="2">
      <text>
        <r>
          <rPr>
            <b/>
            <u/>
            <sz val="8"/>
            <color indexed="81"/>
            <rFont val="Tahoma"/>
            <family val="2"/>
          </rPr>
          <t>Negative business effect / Risk</t>
        </r>
        <r>
          <rPr>
            <sz val="8"/>
            <color indexed="81"/>
            <rFont val="Tahoma"/>
            <family val="2"/>
          </rPr>
          <t xml:space="preserve">
Please transfer the negative business effects / risks that you want to assess further from sheet 2.1a "Risk assessment". 
</t>
        </r>
      </text>
    </comment>
    <comment ref="C5" authorId="1">
      <text>
        <r>
          <rPr>
            <b/>
            <u/>
            <sz val="9"/>
            <color indexed="81"/>
            <rFont val="Tahoma"/>
            <family val="2"/>
          </rPr>
          <t>Prio</t>
        </r>
        <r>
          <rPr>
            <b/>
            <sz val="9"/>
            <color indexed="81"/>
            <rFont val="Tahoma"/>
            <family val="2"/>
          </rPr>
          <t xml:space="preserve">
</t>
        </r>
        <r>
          <rPr>
            <sz val="9"/>
            <color indexed="81"/>
            <rFont val="Tahoma"/>
            <family val="2"/>
          </rPr>
          <t>Please add the respective priority of the business effect.</t>
        </r>
      </text>
    </comment>
    <comment ref="D5" authorId="1">
      <text>
        <r>
          <rPr>
            <b/>
            <u/>
            <sz val="9"/>
            <color indexed="81"/>
            <rFont val="Tahoma"/>
            <family val="2"/>
          </rPr>
          <t>Adaptation measure</t>
        </r>
        <r>
          <rPr>
            <b/>
            <sz val="9"/>
            <color indexed="81"/>
            <rFont val="Tahoma"/>
            <family val="2"/>
          </rPr>
          <t xml:space="preserve">
</t>
        </r>
        <r>
          <rPr>
            <sz val="9"/>
            <color indexed="81"/>
            <rFont val="Tahoma"/>
            <family val="2"/>
          </rPr>
          <t xml:space="preserve">Please identify measures for tackling the identified negative business effects of climate change. These can be the same or similar measures as described in sheet 1. Yet, you should also brainstorm what kind of new, effective measure there are to prepare your company for climate change!
For example:
Installation of flood gates to protect the company from floods.
Please use a new line for each measure.
</t>
        </r>
      </text>
    </comment>
    <comment ref="AF5" authorId="0">
      <text>
        <r>
          <rPr>
            <b/>
            <u/>
            <sz val="9"/>
            <color indexed="81"/>
            <rFont val="Arial"/>
            <family val="2"/>
          </rPr>
          <t xml:space="preserve">Sum
</t>
        </r>
        <r>
          <rPr>
            <b/>
            <sz val="9"/>
            <color indexed="81"/>
            <rFont val="Arial"/>
            <family val="2"/>
          </rPr>
          <t xml:space="preserve">
Add up </t>
        </r>
        <r>
          <rPr>
            <sz val="9"/>
            <color indexed="81"/>
            <rFont val="Arial"/>
            <family val="2"/>
          </rPr>
          <t xml:space="preserve">the points assigned for “effectiveness”, “feasibility” and “positive side effects”.
</t>
        </r>
        <r>
          <rPr>
            <b/>
            <sz val="9"/>
            <color indexed="81"/>
            <rFont val="Arial"/>
            <family val="2"/>
          </rPr>
          <t>Subtract</t>
        </r>
        <r>
          <rPr>
            <sz val="9"/>
            <color indexed="81"/>
            <rFont val="Arial"/>
            <family val="2"/>
          </rPr>
          <t xml:space="preserve"> the points for “negative side effects”.</t>
        </r>
      </text>
    </comment>
    <comment ref="AG5" authorId="0">
      <text>
        <r>
          <rPr>
            <b/>
            <u/>
            <sz val="9"/>
            <color indexed="81"/>
            <rFont val="Tahoma"/>
            <family val="2"/>
          </rPr>
          <t xml:space="preserve">Priority
</t>
        </r>
        <r>
          <rPr>
            <sz val="9"/>
            <color indexed="81"/>
            <rFont val="Tahoma"/>
            <family val="2"/>
          </rPr>
          <t xml:space="preserve">A suggestion regarding risk categories:
</t>
        </r>
        <r>
          <rPr>
            <b/>
            <sz val="9"/>
            <color indexed="81"/>
            <rFont val="Tahoma"/>
            <family val="2"/>
          </rPr>
          <t>A</t>
        </r>
        <r>
          <rPr>
            <sz val="9"/>
            <color indexed="81"/>
            <rFont val="Tahoma"/>
            <family val="2"/>
          </rPr>
          <t xml:space="preserve"> = Measure should be implemented with high priority
</t>
        </r>
        <r>
          <rPr>
            <b/>
            <sz val="9"/>
            <color indexed="81"/>
            <rFont val="Tahoma"/>
            <family val="2"/>
          </rPr>
          <t>B</t>
        </r>
        <r>
          <rPr>
            <sz val="9"/>
            <color indexed="81"/>
            <rFont val="Tahoma"/>
            <family val="2"/>
          </rPr>
          <t xml:space="preserve"> = Measure should be implemented once high-priority measures are implemented or planned for OR if no high-priority measures could be identified to address a particular risk
</t>
        </r>
        <r>
          <rPr>
            <b/>
            <sz val="9"/>
            <color indexed="81"/>
            <rFont val="Tahoma"/>
            <family val="2"/>
          </rPr>
          <t xml:space="preserve">C </t>
        </r>
        <r>
          <rPr>
            <sz val="9"/>
            <color indexed="81"/>
            <rFont val="Tahoma"/>
            <family val="2"/>
          </rPr>
          <t>= Low priority measures; only implement if considered useful and feasible after the measures of higher priority have been implemented
Prioritization should follow the general rule “the higher the score, the higher the priority”.</t>
        </r>
      </text>
    </comment>
    <comment ref="AJ5" authorId="1">
      <text>
        <r>
          <rPr>
            <b/>
            <u/>
            <sz val="9"/>
            <color indexed="81"/>
            <rFont val="Tahoma"/>
            <family val="2"/>
          </rPr>
          <t>Conduct CBA?</t>
        </r>
        <r>
          <rPr>
            <b/>
            <sz val="9"/>
            <color indexed="81"/>
            <rFont val="Tahoma"/>
            <family val="2"/>
          </rPr>
          <t xml:space="preserve">
</t>
        </r>
        <r>
          <rPr>
            <sz val="9"/>
            <color indexed="81"/>
            <rFont val="Tahoma"/>
            <family val="2"/>
          </rPr>
          <t xml:space="preserve">Please indicate whether you want to conduct a CBA for the adaptation. measure.
</t>
        </r>
        <r>
          <rPr>
            <b/>
            <sz val="9"/>
            <color indexed="81"/>
            <rFont val="Tahoma"/>
            <family val="2"/>
          </rPr>
          <t xml:space="preserve">Suggestion: </t>
        </r>
        <r>
          <rPr>
            <sz val="9"/>
            <color indexed="81"/>
            <rFont val="Tahoma"/>
            <family val="2"/>
          </rPr>
          <t xml:space="preserve">Start  with measures that directly reduce costs or generate revenues independently of climate change. These measures will be beneficial for your company no matter whether climate change occurs as predicted or not. 
</t>
        </r>
        <r>
          <rPr>
            <b/>
            <sz val="9"/>
            <color indexed="81"/>
            <rFont val="Tahoma"/>
            <family val="2"/>
          </rPr>
          <t xml:space="preserve">
For example: </t>
        </r>
        <r>
          <rPr>
            <sz val="9"/>
            <color indexed="81"/>
            <rFont val="Tahoma"/>
            <family val="2"/>
          </rPr>
          <t xml:space="preserve">
Installation of more energy efficient equipment - reduces dependence on electricity supply AND reduces electricity costs. 
</t>
        </r>
      </text>
    </comment>
  </commentList>
</comments>
</file>

<file path=xl/comments8.xml><?xml version="1.0" encoding="utf-8"?>
<comments xmlns="http://schemas.openxmlformats.org/spreadsheetml/2006/main">
  <authors>
    <author>adelphi</author>
    <author>Heike Mewes</author>
  </authors>
  <commentList>
    <comment ref="B2" authorId="0">
      <text>
        <r>
          <rPr>
            <b/>
            <sz val="9"/>
            <color indexed="81"/>
            <rFont val="Tahoma"/>
            <family val="2"/>
          </rPr>
          <t xml:space="preserve">Opportunity: 
</t>
        </r>
        <r>
          <rPr>
            <sz val="9"/>
            <color indexed="81"/>
            <rFont val="Tahoma"/>
            <family val="2"/>
          </rPr>
          <t xml:space="preserve">Please copy the identified opportunities from sheet 2.2
</t>
        </r>
      </text>
    </comment>
    <comment ref="D2" authorId="1">
      <text>
        <r>
          <rPr>
            <b/>
            <u/>
            <sz val="8"/>
            <color indexed="81"/>
            <rFont val="Arial"/>
            <family val="2"/>
          </rPr>
          <t xml:space="preserve">Revenue / market demand
</t>
        </r>
        <r>
          <rPr>
            <sz val="8"/>
            <color indexed="81"/>
            <rFont val="Arial"/>
            <family val="2"/>
          </rPr>
          <t xml:space="preserve">Please indicate how much revenue the measure would generate and how strong the demand for the product or service would be. 
</t>
        </r>
        <r>
          <rPr>
            <b/>
            <u/>
            <sz val="8"/>
            <color indexed="81"/>
            <rFont val="Arial"/>
            <family val="2"/>
          </rPr>
          <t xml:space="preserve">
</t>
        </r>
        <r>
          <rPr>
            <sz val="8"/>
            <color indexed="81"/>
            <rFont val="Arial"/>
            <family val="2"/>
          </rPr>
          <t xml:space="preserve">Suggestion: </t>
        </r>
        <r>
          <rPr>
            <b/>
            <sz val="8"/>
            <color indexed="81"/>
            <rFont val="Arial"/>
            <family val="2"/>
          </rPr>
          <t>use score between 1 and 5:</t>
        </r>
        <r>
          <rPr>
            <sz val="8"/>
            <color indexed="81"/>
            <rFont val="Arial"/>
            <family val="2"/>
          </rPr>
          <t xml:space="preserve">
For values 1, 3 and 5 the following descriptions can serve as reference:
</t>
        </r>
        <r>
          <rPr>
            <b/>
            <sz val="8"/>
            <color indexed="81"/>
            <rFont val="Arial"/>
            <family val="2"/>
          </rPr>
          <t xml:space="preserve">Revenue / Market demand of 1
</t>
        </r>
        <r>
          <rPr>
            <sz val="8"/>
            <color indexed="81"/>
            <rFont val="Arial"/>
            <family val="2"/>
          </rPr>
          <t xml:space="preserve">a) The revenue would only be of marginal interest to the company
b) The market demand for the product, service or innovation does not yet exist
</t>
        </r>
        <r>
          <rPr>
            <b/>
            <sz val="8"/>
            <color indexed="81"/>
            <rFont val="Arial"/>
            <family val="2"/>
          </rPr>
          <t>Revenue / Market demand of 3</t>
        </r>
        <r>
          <rPr>
            <sz val="8"/>
            <color indexed="81"/>
            <rFont val="Arial"/>
            <family val="2"/>
          </rPr>
          <t xml:space="preserve">
a) The revenue generated would be relevant for the company
b) The market demand for the product, service or innovation already exists
</t>
        </r>
        <r>
          <rPr>
            <b/>
            <sz val="8"/>
            <color indexed="81"/>
            <rFont val="Arial"/>
            <family val="2"/>
          </rPr>
          <t>Revenue / Market demand of 5</t>
        </r>
        <r>
          <rPr>
            <sz val="8"/>
            <color indexed="81"/>
            <rFont val="Arial"/>
            <family val="2"/>
          </rPr>
          <t xml:space="preserve">
a) The revenue generated would be important and could shift the core business of the company
b) The market demand for the product, service or innovation is already strong
The in-between scores of </t>
        </r>
        <r>
          <rPr>
            <b/>
            <sz val="8"/>
            <color indexed="81"/>
            <rFont val="Arial"/>
            <family val="2"/>
          </rPr>
          <t xml:space="preserve">2 and 4 </t>
        </r>
        <r>
          <rPr>
            <sz val="8"/>
            <color indexed="81"/>
            <rFont val="Arial"/>
            <family val="2"/>
          </rPr>
          <t xml:space="preserve">should be given if in comparison with other opportunities revenue or market demand is deemed higher or lower or if only one criterion of the higher score is fulfilled.
</t>
        </r>
        <r>
          <rPr>
            <b/>
            <sz val="8"/>
            <color indexed="81"/>
            <rFont val="Arial"/>
            <family val="2"/>
          </rPr>
          <t>As the potential revenue / demand is the most important criterion for prioritsing your measures, you can give extra weight to those with a very strong potential, e.g., by multiplying their values by 1.5 or 2.</t>
        </r>
      </text>
    </comment>
    <comment ref="E2" authorId="1">
      <text>
        <r>
          <rPr>
            <b/>
            <u/>
            <sz val="8"/>
            <color indexed="81"/>
            <rFont val="Arial"/>
            <family val="2"/>
          </rPr>
          <t xml:space="preserve">Technical feasibility
</t>
        </r>
        <r>
          <rPr>
            <sz val="8"/>
            <color indexed="81"/>
            <rFont val="Arial"/>
            <family val="2"/>
          </rPr>
          <t xml:space="preserve">Please indicate how easy it is to install and use the technology required for this measure.
Suggestion: </t>
        </r>
        <r>
          <rPr>
            <b/>
            <sz val="8"/>
            <color indexed="81"/>
            <rFont val="Arial"/>
            <family val="2"/>
          </rPr>
          <t>use scores between 0 and 5</t>
        </r>
        <r>
          <rPr>
            <sz val="8"/>
            <color indexed="81"/>
            <rFont val="Arial"/>
            <family val="2"/>
          </rPr>
          <t xml:space="preserve">:
</t>
        </r>
        <r>
          <rPr>
            <b/>
            <sz val="8"/>
            <color indexed="81"/>
            <rFont val="Arial"/>
            <family val="2"/>
          </rPr>
          <t>0</t>
        </r>
        <r>
          <rPr>
            <sz val="8"/>
            <color indexed="81"/>
            <rFont val="Arial"/>
            <family val="2"/>
          </rPr>
          <t xml:space="preserve"> = company has none of the technical means for developing the product / service / innovation
</t>
        </r>
        <r>
          <rPr>
            <b/>
            <sz val="8"/>
            <color indexed="81"/>
            <rFont val="Arial"/>
            <family val="2"/>
          </rPr>
          <t>1</t>
        </r>
        <r>
          <rPr>
            <sz val="8"/>
            <color indexed="81"/>
            <rFont val="Arial"/>
            <family val="2"/>
          </rPr>
          <t xml:space="preserve"> = company has very few of the necessary technical means
</t>
        </r>
        <r>
          <rPr>
            <b/>
            <sz val="8"/>
            <color indexed="81"/>
            <rFont val="Arial"/>
            <family val="2"/>
          </rPr>
          <t>2</t>
        </r>
        <r>
          <rPr>
            <sz val="8"/>
            <color indexed="81"/>
            <rFont val="Arial"/>
            <family val="2"/>
          </rPr>
          <t xml:space="preserve"> = company has a few of the necessary technical means 
</t>
        </r>
        <r>
          <rPr>
            <b/>
            <sz val="8"/>
            <color indexed="81"/>
            <rFont val="Arial"/>
            <family val="2"/>
          </rPr>
          <t>3</t>
        </r>
        <r>
          <rPr>
            <sz val="8"/>
            <color indexed="81"/>
            <rFont val="Arial"/>
            <family val="2"/>
          </rPr>
          <t xml:space="preserve"> = company possesses numerous of the required technical means, but numerous others are lacking 
</t>
        </r>
        <r>
          <rPr>
            <b/>
            <sz val="8"/>
            <color indexed="81"/>
            <rFont val="Arial"/>
            <family val="2"/>
          </rPr>
          <t xml:space="preserve">4 </t>
        </r>
        <r>
          <rPr>
            <sz val="8"/>
            <color indexed="81"/>
            <rFont val="Arial"/>
            <family val="2"/>
          </rPr>
          <t xml:space="preserve">= company possesses large part of the required technical means
</t>
        </r>
        <r>
          <rPr>
            <b/>
            <sz val="8"/>
            <color indexed="81"/>
            <rFont val="Arial"/>
            <family val="2"/>
          </rPr>
          <t>5</t>
        </r>
        <r>
          <rPr>
            <sz val="8"/>
            <color indexed="81"/>
            <rFont val="Arial"/>
            <family val="2"/>
          </rPr>
          <t xml:space="preserve"> = company possesses all or almost all of the required technical means and core competences of company  can be used</t>
        </r>
      </text>
    </comment>
    <comment ref="F2" authorId="1">
      <text>
        <r>
          <rPr>
            <b/>
            <u/>
            <sz val="8"/>
            <color indexed="81"/>
            <rFont val="Arial"/>
            <family val="2"/>
          </rPr>
          <t xml:space="preserve">Organisational feasibility
</t>
        </r>
        <r>
          <rPr>
            <sz val="8"/>
            <color indexed="81"/>
            <rFont val="Arial"/>
            <family val="2"/>
          </rPr>
          <t xml:space="preserve">Please indicate how easy it is to plan and realize organisational and management-related aspects of the measure, e.g. selecting adequate marketing and delivery channels for new prpducts.
</t>
        </r>
        <r>
          <rPr>
            <b/>
            <u/>
            <sz val="8"/>
            <color indexed="81"/>
            <rFont val="Arial"/>
            <family val="2"/>
          </rPr>
          <t xml:space="preserve">
</t>
        </r>
        <r>
          <rPr>
            <sz val="8"/>
            <color indexed="81"/>
            <rFont val="Arial"/>
            <family val="2"/>
          </rPr>
          <t>Suggestion:</t>
        </r>
        <r>
          <rPr>
            <b/>
            <sz val="8"/>
            <color indexed="81"/>
            <rFont val="Arial"/>
            <family val="2"/>
          </rPr>
          <t xml:space="preserve"> use scores between 0 and 5:</t>
        </r>
        <r>
          <rPr>
            <sz val="8"/>
            <color indexed="81"/>
            <rFont val="Arial"/>
            <family val="2"/>
          </rPr>
          <t xml:space="preserve">
</t>
        </r>
        <r>
          <rPr>
            <b/>
            <sz val="8"/>
            <color indexed="81"/>
            <rFont val="Arial"/>
            <family val="2"/>
          </rPr>
          <t>0</t>
        </r>
        <r>
          <rPr>
            <sz val="8"/>
            <color indexed="81"/>
            <rFont val="Arial"/>
            <family val="2"/>
          </rPr>
          <t xml:space="preserve"> = organisational capacities and resources for developing / integrating the prodct / service / innovation are not available
</t>
        </r>
        <r>
          <rPr>
            <b/>
            <sz val="8"/>
            <color indexed="81"/>
            <rFont val="Arial"/>
            <family val="2"/>
          </rPr>
          <t>1</t>
        </r>
        <r>
          <rPr>
            <sz val="8"/>
            <color indexed="81"/>
            <rFont val="Arial"/>
            <family val="2"/>
          </rPr>
          <t xml:space="preserve"> = very limited availablity of the required organisational capacities and resources and difficulty of building these up
</t>
        </r>
        <r>
          <rPr>
            <b/>
            <sz val="8"/>
            <color indexed="81"/>
            <rFont val="Arial"/>
            <family val="2"/>
          </rPr>
          <t>2</t>
        </r>
        <r>
          <rPr>
            <sz val="8"/>
            <color indexed="81"/>
            <rFont val="Arial"/>
            <family val="2"/>
          </rPr>
          <t xml:space="preserve"> = limited availablity of the required organisational capacities and resources and possibility of building these up
</t>
        </r>
        <r>
          <rPr>
            <b/>
            <sz val="8"/>
            <color indexed="81"/>
            <rFont val="Arial"/>
            <family val="2"/>
          </rPr>
          <t>3</t>
        </r>
        <r>
          <rPr>
            <sz val="8"/>
            <color indexed="81"/>
            <rFont val="Arial"/>
            <family val="2"/>
          </rPr>
          <t xml:space="preserve"> = medium availablity of the required organisational capacities and resources and possibility to integrate into exisiting processes
</t>
        </r>
        <r>
          <rPr>
            <b/>
            <sz val="8"/>
            <color indexed="81"/>
            <rFont val="Arial"/>
            <family val="2"/>
          </rPr>
          <t>4</t>
        </r>
        <r>
          <rPr>
            <sz val="8"/>
            <color indexed="81"/>
            <rFont val="Arial"/>
            <family val="2"/>
          </rPr>
          <t xml:space="preserve"> = high availablity of the required organisational capacities and resources
</t>
        </r>
        <r>
          <rPr>
            <b/>
            <sz val="8"/>
            <color indexed="81"/>
            <rFont val="Arial"/>
            <family val="2"/>
          </rPr>
          <t>5</t>
        </r>
        <r>
          <rPr>
            <sz val="8"/>
            <color indexed="81"/>
            <rFont val="Arial"/>
            <family val="2"/>
          </rPr>
          <t xml:space="preserve"> = very high availablity of the required organisational capacities and resources and easy integration into exisiting processes</t>
        </r>
      </text>
    </comment>
    <comment ref="G2" authorId="0">
      <text>
        <r>
          <rPr>
            <b/>
            <u/>
            <sz val="9"/>
            <color indexed="81"/>
            <rFont val="Tahoma"/>
            <family val="2"/>
          </rPr>
          <t>Competition:</t>
        </r>
        <r>
          <rPr>
            <b/>
            <sz val="9"/>
            <color indexed="81"/>
            <rFont val="Tahoma"/>
            <family val="2"/>
          </rPr>
          <t xml:space="preserve">
</t>
        </r>
        <r>
          <rPr>
            <sz val="9"/>
            <color indexed="81"/>
            <rFont val="Tahoma"/>
            <family val="2"/>
          </rPr>
          <t xml:space="preserve">
If relevant, please indicate how strong the competition is for the new product / or service
Suggestion: use scores between 0 and 5:
0 = no competition
1 = very limited competition
2 = limited competition
3 = medium competition
4 = high competition
5 = very high competition</t>
        </r>
      </text>
    </comment>
    <comment ref="J2" authorId="1">
      <text>
        <r>
          <rPr>
            <b/>
            <u/>
            <sz val="8"/>
            <color indexed="81"/>
            <rFont val="Arial"/>
            <family val="2"/>
          </rPr>
          <t xml:space="preserve">Sum
</t>
        </r>
        <r>
          <rPr>
            <b/>
            <sz val="8"/>
            <color indexed="81"/>
            <rFont val="Arial"/>
            <family val="2"/>
          </rPr>
          <t xml:space="preserve">Add up </t>
        </r>
        <r>
          <rPr>
            <sz val="8"/>
            <color indexed="81"/>
            <rFont val="Arial"/>
            <family val="2"/>
          </rPr>
          <t>the points from all four columns</t>
        </r>
      </text>
    </comment>
    <comment ref="K2" authorId="1">
      <text>
        <r>
          <rPr>
            <b/>
            <u/>
            <sz val="8"/>
            <color indexed="81"/>
            <rFont val="Arial"/>
            <family val="2"/>
          </rPr>
          <t>Priority</t>
        </r>
        <r>
          <rPr>
            <sz val="8"/>
            <color indexed="81"/>
            <rFont val="Arial"/>
            <family val="2"/>
          </rPr>
          <t xml:space="preserve">
A suggestion regarding risk categories:
</t>
        </r>
        <r>
          <rPr>
            <b/>
            <sz val="8"/>
            <color indexed="81"/>
            <rFont val="Arial"/>
            <family val="2"/>
          </rPr>
          <t>A</t>
        </r>
        <r>
          <rPr>
            <sz val="8"/>
            <color indexed="81"/>
            <rFont val="Arial"/>
            <family val="2"/>
          </rPr>
          <t xml:space="preserve"> = Measure should be implemented with high priority
</t>
        </r>
        <r>
          <rPr>
            <b/>
            <sz val="8"/>
            <color indexed="81"/>
            <rFont val="Arial"/>
            <family val="2"/>
          </rPr>
          <t>B</t>
        </r>
        <r>
          <rPr>
            <sz val="8"/>
            <color indexed="81"/>
            <rFont val="Arial"/>
            <family val="2"/>
          </rPr>
          <t xml:space="preserve"> = Measure should be implemented if resources are available after priority A measures have been implemented and/or if feasibility is very high.
</t>
        </r>
        <r>
          <rPr>
            <b/>
            <sz val="8"/>
            <color indexed="81"/>
            <rFont val="Arial"/>
            <family val="2"/>
          </rPr>
          <t>C</t>
        </r>
        <r>
          <rPr>
            <sz val="8"/>
            <color indexed="81"/>
            <rFont val="Arial"/>
            <family val="2"/>
          </rPr>
          <t xml:space="preserve"> = Low priority measures; to be delayed in favour of more important measures
Prioritization should follow the general rule “the higher the score, the higher the priority”.</t>
        </r>
      </text>
    </comment>
  </commentList>
</comments>
</file>

<file path=xl/comments9.xml><?xml version="1.0" encoding="utf-8"?>
<comments xmlns="http://schemas.openxmlformats.org/spreadsheetml/2006/main">
  <authors>
    <author>adelphi</author>
  </authors>
  <commentList>
    <comment ref="B2" authorId="0">
      <text>
        <r>
          <rPr>
            <b/>
            <u/>
            <sz val="9"/>
            <color indexed="81"/>
            <rFont val="Tahoma"/>
            <family val="2"/>
          </rPr>
          <t>Currency</t>
        </r>
        <r>
          <rPr>
            <b/>
            <sz val="9"/>
            <color indexed="81"/>
            <rFont val="Tahoma"/>
            <family val="2"/>
          </rPr>
          <t xml:space="preserve">
</t>
        </r>
        <r>
          <rPr>
            <sz val="9"/>
            <color indexed="81"/>
            <rFont val="Tahoma"/>
            <family val="2"/>
          </rPr>
          <t>Please indicate which currency you will use to the express the monetary costs and benefits of adaptation. This can be US$ or any other currency.</t>
        </r>
      </text>
    </comment>
    <comment ref="B4" authorId="0">
      <text>
        <r>
          <rPr>
            <b/>
            <u/>
            <sz val="9"/>
            <color indexed="81"/>
            <rFont val="Tahoma"/>
            <family val="2"/>
          </rPr>
          <t>Negative business effect</t>
        </r>
        <r>
          <rPr>
            <sz val="9"/>
            <color indexed="81"/>
            <rFont val="Tahoma"/>
            <family val="2"/>
          </rPr>
          <t xml:space="preserve">
Please transfer the identified negative business effect from Sheet 2.1a.</t>
        </r>
      </text>
    </comment>
    <comment ref="B5" authorId="0">
      <text>
        <r>
          <rPr>
            <b/>
            <u/>
            <sz val="9"/>
            <color indexed="81"/>
            <rFont val="Tahoma"/>
            <family val="2"/>
          </rPr>
          <t>Adaptation measure</t>
        </r>
        <r>
          <rPr>
            <sz val="9"/>
            <color indexed="81"/>
            <rFont val="Tahoma"/>
            <family val="2"/>
          </rPr>
          <t xml:space="preserve">
Please transfer the respective adaptation measure for that negative effect from Sheet 2.1 a.</t>
        </r>
      </text>
    </comment>
    <comment ref="B7" authorId="0">
      <text>
        <r>
          <rPr>
            <b/>
            <u/>
            <sz val="9"/>
            <color indexed="81"/>
            <rFont val="Tahoma"/>
            <family val="2"/>
          </rPr>
          <t xml:space="preserve">I. Investment costs </t>
        </r>
        <r>
          <rPr>
            <b/>
            <sz val="9"/>
            <color indexed="81"/>
            <rFont val="Tahoma"/>
            <family val="2"/>
          </rPr>
          <t xml:space="preserve">
</t>
        </r>
        <r>
          <rPr>
            <sz val="9"/>
            <color indexed="81"/>
            <rFont val="Tahoma"/>
            <family val="2"/>
          </rPr>
          <t xml:space="preserve">Please note which type of investment costs the company will incur for preparing and taking into operation the adaptation measure.
</t>
        </r>
        <r>
          <rPr>
            <b/>
            <sz val="9"/>
            <color indexed="81"/>
            <rFont val="Tahoma"/>
            <family val="2"/>
          </rPr>
          <t xml:space="preserve">For example: </t>
        </r>
        <r>
          <rPr>
            <sz val="9"/>
            <color indexed="81"/>
            <rFont val="Tahoma"/>
            <family val="2"/>
          </rPr>
          <t xml:space="preserve">
Purchasing, delivery and/or installation costs.
Then insert the respective monetary costs. 
</t>
        </r>
        <r>
          <rPr>
            <b/>
            <sz val="9"/>
            <color indexed="81"/>
            <rFont val="Tahoma"/>
            <family val="2"/>
          </rPr>
          <t xml:space="preserve">Please note: </t>
        </r>
        <r>
          <rPr>
            <sz val="9"/>
            <color indexed="81"/>
            <rFont val="Tahoma"/>
            <family val="2"/>
          </rPr>
          <t xml:space="preserve">
Investment costs occur only once at the beginning of the measure. Thus, the cost field for years 2-10 are crossed out.</t>
        </r>
      </text>
    </comment>
    <comment ref="F7" authorId="0">
      <text>
        <r>
          <rPr>
            <b/>
            <u/>
            <sz val="9"/>
            <color indexed="81"/>
            <rFont val="Tahoma"/>
            <family val="2"/>
          </rPr>
          <t>II. Operating costs</t>
        </r>
        <r>
          <rPr>
            <b/>
            <sz val="9"/>
            <color indexed="81"/>
            <rFont val="Tahoma"/>
            <family val="2"/>
          </rPr>
          <t xml:space="preserve">
</t>
        </r>
        <r>
          <rPr>
            <sz val="9"/>
            <color indexed="81"/>
            <rFont val="Tahoma"/>
            <family val="2"/>
          </rPr>
          <t xml:space="preserve">Please note which type of operating costs the company will incur for keeping the adaptation measure running for the next 1-10 years.
</t>
        </r>
        <r>
          <rPr>
            <b/>
            <sz val="9"/>
            <color indexed="81"/>
            <rFont val="Tahoma"/>
            <family val="2"/>
          </rPr>
          <t xml:space="preserve">For example: </t>
        </r>
        <r>
          <rPr>
            <sz val="9"/>
            <color indexed="81"/>
            <rFont val="Tahoma"/>
            <family val="2"/>
          </rPr>
          <t xml:space="preserve">
Electricity, labour, maintenance and/or repair costs.
Then insert the respective monetary costs.
</t>
        </r>
        <r>
          <rPr>
            <b/>
            <sz val="9"/>
            <color indexed="81"/>
            <rFont val="Tahoma"/>
            <family val="2"/>
          </rPr>
          <t xml:space="preserve">Please note: </t>
        </r>
        <r>
          <rPr>
            <sz val="9"/>
            <color indexed="81"/>
            <rFont val="Tahoma"/>
            <family val="2"/>
          </rPr>
          <t xml:space="preserve">
Operating costs will most likely occur throughout the entire lifetime of the measure. </t>
        </r>
      </text>
    </comment>
    <comment ref="L7" authorId="0">
      <text>
        <r>
          <rPr>
            <b/>
            <u/>
            <sz val="9"/>
            <color indexed="81"/>
            <rFont val="Tahoma"/>
            <family val="2"/>
          </rPr>
          <t>Undiscounted total costs per year</t>
        </r>
        <r>
          <rPr>
            <sz val="9"/>
            <color indexed="81"/>
            <rFont val="Tahoma"/>
            <family val="2"/>
          </rPr>
          <t xml:space="preserve">
These columns will fill up automatically as you insert the investment costs and annual operating costs. For each year, the average total costs will be calculated. 
</t>
        </r>
        <r>
          <rPr>
            <b/>
            <sz val="9"/>
            <color indexed="81"/>
            <rFont val="Tahoma"/>
            <family val="2"/>
          </rPr>
          <t xml:space="preserve">Please note: </t>
        </r>
        <r>
          <rPr>
            <sz val="9"/>
            <color indexed="81"/>
            <rFont val="Tahoma"/>
            <family val="2"/>
          </rPr>
          <t xml:space="preserve">
These costs are undiscounted, which means that the natural loss in value of money over time is not represented yet.</t>
        </r>
      </text>
    </comment>
  </commentList>
</comments>
</file>

<file path=xl/sharedStrings.xml><?xml version="1.0" encoding="utf-8"?>
<sst xmlns="http://schemas.openxmlformats.org/spreadsheetml/2006/main" count="725" uniqueCount="241">
  <si>
    <t>Critical points</t>
  </si>
  <si>
    <t>#</t>
  </si>
  <si>
    <t>Notes and comments</t>
  </si>
  <si>
    <t>Assessment grid</t>
  </si>
  <si>
    <t>Description</t>
  </si>
  <si>
    <t>Prio</t>
  </si>
  <si>
    <t>Risk assessment</t>
  </si>
  <si>
    <t>Feasibility</t>
  </si>
  <si>
    <t>Technical feasibility</t>
  </si>
  <si>
    <t>Potential for reducing costs</t>
  </si>
  <si>
    <t>Contributing to climate protection</t>
  </si>
  <si>
    <t>Reversibility/ flexibility</t>
  </si>
  <si>
    <t>If necessary, add further columns</t>
  </si>
  <si>
    <t>Adaptation measure</t>
  </si>
  <si>
    <t>How linked is the company with neighbouring companies? (resources, infrastructure, joint efforts)</t>
  </si>
  <si>
    <t>How linked is the company with the community? (resources, infrastructure, joint efforts)</t>
  </si>
  <si>
    <t>Processes</t>
  </si>
  <si>
    <t>Market</t>
  </si>
  <si>
    <t>Are there any impacts on product accessibility?</t>
  </si>
  <si>
    <t>Is there any possibility to reduce raw material and product miles and/or reduce complexity of value chain?</t>
  </si>
  <si>
    <t>How severely is the community (estate population and surrounding communities) affected by climate change, and by the company's adaptation or maladaptation?</t>
  </si>
  <si>
    <t>Adaptation strategy</t>
  </si>
  <si>
    <t>Integration possibility</t>
  </si>
  <si>
    <t>Ideas for overcoming barriers</t>
  </si>
  <si>
    <t>Infrastructure and operations</t>
  </si>
  <si>
    <t>Finance and market</t>
  </si>
  <si>
    <t>Climate phenomenon</t>
  </si>
  <si>
    <t>Stakeholders</t>
  </si>
  <si>
    <t>R</t>
  </si>
  <si>
    <t>Success indicators / Monitoring activities</t>
  </si>
  <si>
    <t>Have past direct climate change impacts already affected regulations that your company has to comply with?</t>
  </si>
  <si>
    <t>Are there any regulations that you anticipate or expect to become more stringent in the future?</t>
  </si>
  <si>
    <t>Is your company affected by any existing government programmes (e.g., National Missions) or funding streams?</t>
  </si>
  <si>
    <t>Are there any government programmes regarding adaptation to be anticipated, or that your company could lobby for?</t>
  </si>
  <si>
    <t xml:space="preserve">          Finance</t>
  </si>
  <si>
    <t>Do working conditions deteriorate due to climate change impacts?</t>
  </si>
  <si>
    <t xml:space="preserve">Do living conditions of workers deteriorate due to climate change impacts? </t>
  </si>
  <si>
    <t xml:space="preserve">     Building / Location</t>
  </si>
  <si>
    <t xml:space="preserve">     Employees and community </t>
  </si>
  <si>
    <t>Government and regulation</t>
  </si>
  <si>
    <t>Is the availability of raw material and auxiliary material affected by climate change impacts?</t>
  </si>
  <si>
    <t>Is there enough flexibility in transport and delivery of goods in  case of climate change impacts?</t>
  </si>
  <si>
    <t>Is there any falling or rising demand of produced products caused by climate change?</t>
  </si>
  <si>
    <t>Is there any opportunity to extend or adapt product portfolio to climate change impacts?</t>
  </si>
  <si>
    <t>Negative environmental impacts</t>
  </si>
  <si>
    <t>Negative social / community impacts</t>
  </si>
  <si>
    <t>Negative side effects</t>
  </si>
  <si>
    <t>Positive side effects</t>
  </si>
  <si>
    <t>Subsequent measures taken</t>
  </si>
  <si>
    <t>Point in time</t>
  </si>
  <si>
    <t>Risk</t>
  </si>
  <si>
    <t>List of measures for addressing risks</t>
  </si>
  <si>
    <t>Low-tech</t>
  </si>
  <si>
    <t>Mid-tech</t>
  </si>
  <si>
    <t>High-tech</t>
  </si>
  <si>
    <t>Technology level</t>
  </si>
  <si>
    <t>Internal communication</t>
  </si>
  <si>
    <t>External communication</t>
  </si>
  <si>
    <t>Risk matrix</t>
  </si>
  <si>
    <t>3 - Medium</t>
  </si>
  <si>
    <t>2 - Low</t>
  </si>
  <si>
    <t>4 - High</t>
  </si>
  <si>
    <t>Communication plan</t>
  </si>
  <si>
    <t>Are insurance premia likely to be raised due to climate change impacts and / or are the existing insurances still adequate?</t>
  </si>
  <si>
    <t>Logistics and stock</t>
  </si>
  <si>
    <t>Impact area</t>
  </si>
  <si>
    <t>Ideas on measures for addressing risk / opportunity</t>
  </si>
  <si>
    <t>5 - Very high</t>
  </si>
  <si>
    <t>1 - Very low</t>
  </si>
  <si>
    <t>Organisational feasibility</t>
  </si>
  <si>
    <t>Financial feasibility: investment</t>
  </si>
  <si>
    <t>Financial feasibility: running costs</t>
  </si>
  <si>
    <t>Financial feasibility: amortisation period</t>
  </si>
  <si>
    <t>Potential for enhancing stakeholder relations</t>
  </si>
  <si>
    <t>Contributing to developing the skill-base of the future</t>
  </si>
  <si>
    <t>Anticipation of regulatory changes</t>
  </si>
  <si>
    <t>Contributing to other sustainability goals</t>
  </si>
  <si>
    <t>Synergies with other CCA measures</t>
  </si>
  <si>
    <t>Negative impacts on existing measures / processes</t>
  </si>
  <si>
    <t>Sum</t>
  </si>
  <si>
    <t>Revenue / Market (*2)</t>
  </si>
  <si>
    <t>Short-term adaptation measures to be implemented (implementation period: immediately)</t>
  </si>
  <si>
    <t>Medium-term adaptation measures to be implemented (implementation period: years 2-3)</t>
  </si>
  <si>
    <t>Issue / message to communicate</t>
  </si>
  <si>
    <t>Target group</t>
  </si>
  <si>
    <t>Aim</t>
  </si>
  <si>
    <t>Means of communication</t>
  </si>
  <si>
    <t>Time / frequency</t>
  </si>
  <si>
    <t>Responsibility</t>
  </si>
  <si>
    <t>Effectiveness (*2)</t>
  </si>
  <si>
    <t>Long-term adaptation measures to be implemented (implementation period: years 4-8)</t>
  </si>
  <si>
    <t>Additional material</t>
  </si>
  <si>
    <t>Technical notes</t>
  </si>
  <si>
    <t>Overview on the methodology and tools</t>
  </si>
  <si>
    <t xml:space="preserve">
Climate Change Adaptation (CCA) of SMEs</t>
  </si>
  <si>
    <t>Currency</t>
  </si>
  <si>
    <t>From</t>
  </si>
  <si>
    <t>To</t>
  </si>
  <si>
    <t xml:space="preserve">From </t>
  </si>
  <si>
    <t xml:space="preserve">To </t>
  </si>
  <si>
    <t>Year</t>
  </si>
  <si>
    <t>Average</t>
  </si>
  <si>
    <t>COSTS of adaptation measures</t>
  </si>
  <si>
    <t>Discount Rate</t>
  </si>
  <si>
    <t>Internal Rate of Return (IRR):</t>
  </si>
  <si>
    <t>Net Present Value (NPV):</t>
  </si>
  <si>
    <t>Return on Investment (RoI):</t>
  </si>
  <si>
    <t>Cost-Benefit-Ratio (CBR)</t>
  </si>
  <si>
    <t>I. Investment Costs</t>
  </si>
  <si>
    <t>II. Operating Costs</t>
  </si>
  <si>
    <t>BENEFITS of adaptation measures (= cost savings, additional revenue)</t>
  </si>
  <si>
    <t>Sum over all years:</t>
  </si>
  <si>
    <t>Undiscounted total costs per year</t>
  </si>
  <si>
    <t>Discounted total costs per year</t>
  </si>
  <si>
    <t>Sum of undiscounted total costs over all years:</t>
  </si>
  <si>
    <t>Sum of undiscounted total benefits over all years:</t>
  </si>
  <si>
    <t>RESULTS of the Cost-Benefit Analysis</t>
  </si>
  <si>
    <t>Discount Factor</t>
  </si>
  <si>
    <t>Payback Time (in years)</t>
  </si>
  <si>
    <t>Are there any impacts on productivity caused by temperature rise or extreme weather events?</t>
  </si>
  <si>
    <t>Are there increasing expectations / standards of purchasers and / or end-consumers in terms of climate change adaptation efforts?</t>
  </si>
  <si>
    <t>Past and future impacts</t>
  </si>
  <si>
    <t>Timeframe considered</t>
  </si>
  <si>
    <t>Ranking of measure according to CBA</t>
  </si>
  <si>
    <t>Potential barriers and conflicts</t>
  </si>
  <si>
    <t>Further relevant indicator to be considered</t>
  </si>
  <si>
    <t>Importance</t>
  </si>
  <si>
    <t>Climate impact</t>
  </si>
  <si>
    <t>List of measures for addressing new business and market opportunities</t>
  </si>
  <si>
    <t>paint</t>
  </si>
  <si>
    <t>installation</t>
  </si>
  <si>
    <t>II. Climate independent benefits</t>
  </si>
  <si>
    <t>Company Key Facts</t>
  </si>
  <si>
    <t>What are your most important products and / or services?</t>
  </si>
  <si>
    <t>Please name the five most important resources/raw material inputs for your production process (e.g. electricity, labour, chemicals, etc.)</t>
  </si>
  <si>
    <t>Please describe who your main customers are</t>
  </si>
  <si>
    <t>Please describe who your main raw material suppliers are</t>
  </si>
  <si>
    <t>Please state the number of employees (skilled / semi-skilled / unskilled)</t>
  </si>
  <si>
    <t>What was your annual turnover last year?</t>
  </si>
  <si>
    <t>Comments</t>
  </si>
  <si>
    <t xml:space="preserve">Framework conditions for Assessment </t>
  </si>
  <si>
    <t>When was your company established?</t>
  </si>
  <si>
    <t>What is the complete name of your company?</t>
  </si>
  <si>
    <t>Time required</t>
  </si>
  <si>
    <t xml:space="preserve">Company resources </t>
  </si>
  <si>
    <t xml:space="preserve">Location of assessment </t>
  </si>
  <si>
    <t>Opportunity: Potential product or service / new production process</t>
  </si>
  <si>
    <t>Adaptation measure / Opportunity</t>
  </si>
  <si>
    <t>New business opportunities</t>
  </si>
  <si>
    <t>Has properties with reduced climate vulnerability</t>
  </si>
  <si>
    <t>Facilitates adaptation</t>
  </si>
  <si>
    <t>Other</t>
  </si>
  <si>
    <t>Are existing buildings resistant enough to withstand climate change (slow onset changes, extreme weather events)?</t>
  </si>
  <si>
    <t>How sensitive is the company location to climate change impacts?</t>
  </si>
  <si>
    <t>Is infrastructure close to the premises sensitive to changing climate and extreme weather events?</t>
  </si>
  <si>
    <t>How sensitive are manufacturing processes to uncertain energy and water supply?</t>
  </si>
  <si>
    <t>How sensitive are manufacturing processes to extreme weather events (e.g. high temperatures, heavy rain etc.)?</t>
  </si>
  <si>
    <t>Is the storage of goods secure in case of changing conditions (e.g. higher temperatures) or other climate change impacts (e.g. flooding)?</t>
  </si>
  <si>
    <t>Are there any possibilities to help adapt and/or raise stability of energy/water supply in the community in a joint effort (PPP)?</t>
  </si>
  <si>
    <t>Do climate change impacts cause any problems regarding short-term cash-flow and financing?</t>
  </si>
  <si>
    <t>Do climate change impacts cause any problems for long-term investments?</t>
  </si>
  <si>
    <t>Is it likely that climate change impacts will cause your company's liabilities to increase? (e.g., flooding resulting in toxic discharge)</t>
  </si>
  <si>
    <t>Experienced negative or positive 
effects on the company</t>
  </si>
  <si>
    <t>M</t>
  </si>
  <si>
    <t>P</t>
  </si>
  <si>
    <t>MAGNITUDE (M) OF NEGATIVE EFFECT ON BUSINESS</t>
  </si>
  <si>
    <t>PROBABILITY (P)</t>
  </si>
  <si>
    <t>Timing / 
urgency</t>
  </si>
  <si>
    <r>
      <rPr>
        <b/>
        <sz val="11"/>
        <rFont val="Arial"/>
        <family val="2"/>
      </rPr>
      <t>Risk</t>
    </r>
    <r>
      <rPr>
        <sz val="11"/>
        <rFont val="Arial"/>
        <family val="2"/>
      </rPr>
      <t xml:space="preserve"> (likelihood * magnitude of negative business effect)</t>
    </r>
  </si>
  <si>
    <t>Climate impacts</t>
  </si>
  <si>
    <t>Past or future climate phenomenon</t>
  </si>
  <si>
    <t>Priority C (low / medium)</t>
  </si>
  <si>
    <t>Priority B (medium / high)</t>
  </si>
  <si>
    <t>Priority A (high / very high)</t>
  </si>
  <si>
    <t xml:space="preserve">Legend:  </t>
  </si>
  <si>
    <t>Undiscounted total costs over all years:</t>
  </si>
  <si>
    <r>
      <rPr>
        <b/>
        <sz val="11"/>
        <rFont val="Arial"/>
        <family val="2"/>
      </rPr>
      <t>Probability</t>
    </r>
    <r>
      <rPr>
        <sz val="11"/>
        <rFont val="Arial"/>
        <family val="2"/>
      </rPr>
      <t xml:space="preserve">: How </t>
    </r>
    <r>
      <rPr>
        <b/>
        <sz val="11"/>
        <rFont val="Arial"/>
        <family val="2"/>
      </rPr>
      <t>likely</t>
    </r>
    <r>
      <rPr>
        <sz val="11"/>
        <rFont val="Arial"/>
        <family val="2"/>
      </rPr>
      <t xml:space="preserve"> is it that the negative business effect will occur?  </t>
    </r>
  </si>
  <si>
    <r>
      <rPr>
        <b/>
        <sz val="11"/>
        <rFont val="Arial"/>
        <family val="2"/>
      </rPr>
      <t>Magnitude</t>
    </r>
    <r>
      <rPr>
        <sz val="11"/>
        <rFont val="Arial"/>
        <family val="2"/>
      </rPr>
      <t xml:space="preserve">: How </t>
    </r>
    <r>
      <rPr>
        <b/>
        <sz val="11"/>
        <rFont val="Arial"/>
        <family val="2"/>
      </rPr>
      <t>extensive</t>
    </r>
    <r>
      <rPr>
        <sz val="11"/>
        <rFont val="Arial"/>
        <family val="2"/>
      </rPr>
      <t xml:space="preserve"> is the expected business effect when it occurs?</t>
    </r>
  </si>
  <si>
    <t>Type of product / service innovation</t>
  </si>
  <si>
    <t>Negative 
business effect</t>
  </si>
  <si>
    <t>Lost revenue</t>
  </si>
  <si>
    <t xml:space="preserve">Cost savings </t>
  </si>
  <si>
    <t xml:space="preserve">Additional revenue </t>
  </si>
  <si>
    <t xml:space="preserve">Repair / replacement </t>
  </si>
  <si>
    <t>Conduct CBA?</t>
  </si>
  <si>
    <r>
      <t xml:space="preserve">The worksheets build on a </t>
    </r>
    <r>
      <rPr>
        <b/>
        <sz val="11"/>
        <rFont val="Arial"/>
        <family val="2"/>
      </rPr>
      <t xml:space="preserve">four-step methodology </t>
    </r>
    <r>
      <rPr>
        <sz val="11"/>
        <rFont val="Arial"/>
        <family val="2"/>
      </rPr>
      <t xml:space="preserve">for developing a CCA strategy of SMEs.The </t>
    </r>
    <r>
      <rPr>
        <b/>
        <sz val="11"/>
        <rFont val="Arial"/>
        <family val="2"/>
      </rPr>
      <t>worksheets</t>
    </r>
    <r>
      <rPr>
        <sz val="11"/>
        <rFont val="Arial"/>
        <family val="2"/>
      </rPr>
      <t xml:space="preserve"> facilitate the practical implementation of each step:</t>
    </r>
  </si>
  <si>
    <t>Answers / comments</t>
  </si>
  <si>
    <t>Future trend</t>
  </si>
  <si>
    <t>Negative business effect</t>
  </si>
  <si>
    <t>Negative business effects</t>
  </si>
  <si>
    <t>Undiscounted costs</t>
  </si>
  <si>
    <t>Undiscounted Benefits</t>
  </si>
  <si>
    <t xml:space="preserve">I. Avoided costs of the negative effect </t>
  </si>
  <si>
    <t>Competition</t>
  </si>
  <si>
    <t>Expected changes in markets or production conditions</t>
  </si>
  <si>
    <t>Business opportunity</t>
  </si>
  <si>
    <t>Discounted total benefits per year</t>
  </si>
  <si>
    <t>Aggregated benefits / year
(considering scenarios)</t>
  </si>
  <si>
    <t>Benefit calculation</t>
  </si>
  <si>
    <t>Impact factor</t>
  </si>
  <si>
    <t>Probability of the impact (in %)</t>
  </si>
  <si>
    <t>Effectiveness of measure (in %)</t>
  </si>
  <si>
    <t>1000$</t>
  </si>
  <si>
    <t>Baseline CC scenario</t>
  </si>
  <si>
    <t>Severe CC scenario</t>
  </si>
  <si>
    <t>Drastic CC scenario</t>
  </si>
  <si>
    <t>CC matrix</t>
  </si>
  <si>
    <t>+ (1500$ * 20%)</t>
  </si>
  <si>
    <t>+ (2000$ * 10%)</t>
  </si>
  <si>
    <t>+ 300$</t>
  </si>
  <si>
    <t>+ 200$</t>
  </si>
  <si>
    <t>+ 0</t>
  </si>
  <si>
    <t>= Benefit / year 1</t>
  </si>
  <si>
    <r>
      <t xml:space="preserve">(Av. Cost Year 1 </t>
    </r>
    <r>
      <rPr>
        <b/>
        <sz val="15"/>
        <color rgb="FF92D050"/>
        <rFont val="Arial"/>
        <family val="2"/>
      </rPr>
      <t>* I1 * E1 * P1</t>
    </r>
    <r>
      <rPr>
        <sz val="15"/>
        <rFont val="Arial"/>
        <family val="2"/>
      </rPr>
      <t xml:space="preserve"> )</t>
    </r>
  </si>
  <si>
    <r>
      <t xml:space="preserve">+ (Av. Cost Year 1 </t>
    </r>
    <r>
      <rPr>
        <b/>
        <sz val="15"/>
        <color rgb="FF007CA8"/>
        <rFont val="Arial"/>
        <family val="2"/>
      </rPr>
      <t>* (I2-I1) * E2 * P2</t>
    </r>
    <r>
      <rPr>
        <sz val="15"/>
        <rFont val="Arial"/>
        <family val="2"/>
      </rPr>
      <t>)</t>
    </r>
  </si>
  <si>
    <r>
      <t xml:space="preserve">+ (Av. Cost Year 1 </t>
    </r>
    <r>
      <rPr>
        <b/>
        <sz val="15"/>
        <color theme="9" tint="-0.249977111117893"/>
        <rFont val="Arial"/>
        <family val="2"/>
      </rPr>
      <t>* (I3-I2) * E3 * P3</t>
    </r>
    <r>
      <rPr>
        <sz val="15"/>
        <rFont val="Arial"/>
        <family val="2"/>
      </rPr>
      <t>)</t>
    </r>
  </si>
  <si>
    <r>
      <rPr>
        <sz val="15"/>
        <rFont val="Arial"/>
        <family val="2"/>
      </rPr>
      <t xml:space="preserve">(1000$ </t>
    </r>
    <r>
      <rPr>
        <b/>
        <sz val="15"/>
        <color rgb="FF92D050"/>
        <rFont val="Arial"/>
        <family val="2"/>
      </rPr>
      <t>* 1 * 100% * 100%</t>
    </r>
    <r>
      <rPr>
        <sz val="15"/>
        <rFont val="Arial"/>
        <family val="2"/>
      </rPr>
      <t>)</t>
    </r>
  </si>
  <si>
    <r>
      <rPr>
        <sz val="15"/>
        <rFont val="Arial"/>
        <family val="2"/>
      </rPr>
      <t>+ (1000</t>
    </r>
    <r>
      <rPr>
        <b/>
        <sz val="15"/>
        <rFont val="Arial"/>
        <family val="2"/>
      </rPr>
      <t xml:space="preserve"> </t>
    </r>
    <r>
      <rPr>
        <b/>
        <sz val="15"/>
        <color rgb="FF007CA8"/>
        <rFont val="Arial"/>
        <family val="2"/>
      </rPr>
      <t>* (2,5-1) * 100% * 20%</t>
    </r>
    <r>
      <rPr>
        <sz val="15"/>
        <rFont val="Arial"/>
        <family val="2"/>
      </rPr>
      <t>)</t>
    </r>
  </si>
  <si>
    <r>
      <rPr>
        <sz val="15"/>
        <rFont val="Arial"/>
        <family val="2"/>
      </rPr>
      <t>+ (1000$</t>
    </r>
    <r>
      <rPr>
        <b/>
        <sz val="15"/>
        <rFont val="Arial"/>
        <family val="2"/>
      </rPr>
      <t xml:space="preserve"> </t>
    </r>
    <r>
      <rPr>
        <b/>
        <sz val="15"/>
        <color theme="9" tint="-0.249977111117893"/>
        <rFont val="Arial"/>
        <family val="2"/>
      </rPr>
      <t>* (4,5-2,5) * 100% * 10%</t>
    </r>
    <r>
      <rPr>
        <sz val="15"/>
        <rFont val="Arial"/>
        <family val="2"/>
      </rPr>
      <t>)</t>
    </r>
  </si>
  <si>
    <r>
      <rPr>
        <sz val="15"/>
        <rFont val="Arial"/>
        <family val="2"/>
      </rPr>
      <t>=</t>
    </r>
    <r>
      <rPr>
        <b/>
        <sz val="15"/>
        <rFont val="Arial"/>
        <family val="2"/>
      </rPr>
      <t xml:space="preserve"> 1500$</t>
    </r>
  </si>
  <si>
    <t xml:space="preserve"> + CC-indep. benefits Year 1</t>
  </si>
  <si>
    <r>
      <t xml:space="preserve">The </t>
    </r>
    <r>
      <rPr>
        <b/>
        <sz val="12"/>
        <rFont val="Arial"/>
        <family val="2"/>
      </rPr>
      <t>annual benefits</t>
    </r>
    <r>
      <rPr>
        <sz val="12"/>
        <rFont val="Arial"/>
        <family val="2"/>
      </rPr>
      <t xml:space="preserve"> are calculated by multiplying the cost for the baseline scenario by the subtracted* </t>
    </r>
    <r>
      <rPr>
        <b/>
        <sz val="12"/>
        <rFont val="Arial"/>
        <family val="2"/>
      </rPr>
      <t>impact factor (I)</t>
    </r>
    <r>
      <rPr>
        <sz val="12"/>
        <rFont val="Arial"/>
        <family val="2"/>
      </rPr>
      <t xml:space="preserve">, the </t>
    </r>
    <r>
      <rPr>
        <b/>
        <sz val="12"/>
        <rFont val="Arial"/>
        <family val="2"/>
      </rPr>
      <t>effectiveness (E)</t>
    </r>
    <r>
      <rPr>
        <sz val="12"/>
        <rFont val="Arial"/>
        <family val="2"/>
      </rPr>
      <t xml:space="preserve"> of the measure and the annual </t>
    </r>
    <r>
      <rPr>
        <b/>
        <sz val="12"/>
        <rFont val="Arial"/>
        <family val="2"/>
      </rPr>
      <t>probability (P)</t>
    </r>
    <r>
      <rPr>
        <sz val="12"/>
        <rFont val="Arial"/>
        <family val="2"/>
      </rPr>
      <t xml:space="preserve"> of the impact. Then, the climate-independent benefits are added.
* The impact factor has to be subtracted from the previous one because we are looking only at the </t>
    </r>
    <r>
      <rPr>
        <u/>
        <sz val="12"/>
        <rFont val="Arial"/>
        <family val="2"/>
      </rPr>
      <t xml:space="preserve">additional </t>
    </r>
    <r>
      <rPr>
        <sz val="12"/>
        <rFont val="Arial"/>
        <family val="2"/>
      </rPr>
      <t xml:space="preserve">costs of the severe and drastic scenarios. There is only 1 storm / year (baseline, severe OR drastic).
Since in this example, the </t>
    </r>
    <r>
      <rPr>
        <b/>
        <sz val="12"/>
        <rFont val="Arial"/>
        <family val="2"/>
      </rPr>
      <t>effectiveness</t>
    </r>
    <r>
      <rPr>
        <sz val="12"/>
        <rFont val="Arial"/>
        <family val="2"/>
      </rPr>
      <t xml:space="preserve"> of the adaptation measure is always 100%, it can be disregarded in the calculation. 
The </t>
    </r>
    <r>
      <rPr>
        <b/>
        <sz val="12"/>
        <rFont val="Arial"/>
        <family val="2"/>
      </rPr>
      <t>climate-independent benefits</t>
    </r>
    <r>
      <rPr>
        <sz val="12"/>
        <rFont val="Arial"/>
        <family val="2"/>
      </rPr>
      <t xml:space="preserve"> are also disregarded as they are 0. If they were &gt;0, they would be addedd to the annual costs. They would not be weighted by probability and effectiveness, as they are not affected by climate change. </t>
    </r>
  </si>
  <si>
    <r>
      <t xml:space="preserve">All tools are available for usage or download on the </t>
    </r>
    <r>
      <rPr>
        <b/>
        <sz val="11"/>
        <rFont val="Arial"/>
        <family val="2"/>
      </rPr>
      <t>Climate Expert Website (www.climate-expert.org).</t>
    </r>
  </si>
  <si>
    <r>
      <rPr>
        <sz val="11"/>
        <rFont val="Wingdings"/>
        <charset val="2"/>
      </rPr>
      <t xml:space="preserve">ü </t>
    </r>
    <r>
      <rPr>
        <sz val="11"/>
        <rFont val="Arial"/>
        <family val="2"/>
      </rPr>
      <t xml:space="preserve">Real and fictitious </t>
    </r>
    <r>
      <rPr>
        <b/>
        <sz val="11"/>
        <rFont val="Arial"/>
        <family val="2"/>
      </rPr>
      <t xml:space="preserve">case studies </t>
    </r>
    <r>
      <rPr>
        <sz val="11"/>
        <rFont val="Arial"/>
        <family val="2"/>
      </rPr>
      <t xml:space="preserve">describing climate change effects and adaptation measures
</t>
    </r>
    <r>
      <rPr>
        <sz val="11"/>
        <rFont val="Wingdings"/>
        <charset val="2"/>
      </rPr>
      <t xml:space="preserve">ü </t>
    </r>
    <r>
      <rPr>
        <sz val="11"/>
        <rFont val="Arial"/>
        <family val="2"/>
      </rPr>
      <t>A list of Frequently Asked Questions (FAQ) to answer the most important questions on adaptation and SMEs</t>
    </r>
    <r>
      <rPr>
        <sz val="11"/>
        <rFont val="Wingdings"/>
        <charset val="2"/>
      </rPr>
      <t xml:space="preserve">
ü </t>
    </r>
    <r>
      <rPr>
        <sz val="11"/>
        <rFont val="Arial"/>
        <family val="2"/>
      </rPr>
      <t xml:space="preserve">The </t>
    </r>
    <r>
      <rPr>
        <b/>
        <sz val="11"/>
        <rFont val="Arial"/>
        <family val="2"/>
      </rPr>
      <t xml:space="preserve">online adaptation course </t>
    </r>
    <r>
      <rPr>
        <sz val="11"/>
        <rFont val="Arial"/>
        <family val="2"/>
      </rPr>
      <t xml:space="preserve">"Becoming a Climate Expert" developed for SMEs which guides users through the process of CCA strategy development
</t>
    </r>
    <r>
      <rPr>
        <sz val="11"/>
        <rFont val="Wingdings"/>
        <charset val="2"/>
      </rPr>
      <t xml:space="preserve">ü </t>
    </r>
    <r>
      <rPr>
        <sz val="11"/>
        <rFont val="Arial"/>
        <family val="2"/>
      </rPr>
      <t>A Consultant's Manual which explains in detail how the methodology and worksheets can be applied in a company setting</t>
    </r>
    <r>
      <rPr>
        <sz val="11"/>
        <color rgb="FFFF0000"/>
        <rFont val="Wingdings"/>
        <charset val="2"/>
      </rPr>
      <t/>
    </r>
  </si>
  <si>
    <t xml:space="preserve">BENEFITS of adaptation measures: Simple example </t>
  </si>
  <si>
    <t>Annual probability (in %)</t>
  </si>
  <si>
    <t>Example of a CC matrix and benefit calculation - What do they values in the CC matrix mean?</t>
  </si>
  <si>
    <t>Illustration of the aggregated benefits per year (considering scenarios) - How are they calculated?</t>
  </si>
  <si>
    <t>Benefit in Year 1
(formula)</t>
  </si>
  <si>
    <t>Benefit in Year 1
(calculation)</t>
  </si>
  <si>
    <r>
      <t xml:space="preserve">In the </t>
    </r>
    <r>
      <rPr>
        <b/>
        <sz val="12"/>
        <rFont val="Arial"/>
        <family val="2"/>
      </rPr>
      <t>baseline CC scenario</t>
    </r>
    <r>
      <rPr>
        <sz val="12"/>
        <rFont val="Arial"/>
        <family val="2"/>
      </rPr>
      <t xml:space="preserve">, the storm causes costs of USD 1000$. As this is the baseline scenario, the impact factor is 1 (it would also be 1 if costs amounted to 5000$, 7564$ or any other amount). The storm is this strong every year and has thus an annual probability of 100%
In the </t>
    </r>
    <r>
      <rPr>
        <b/>
        <sz val="12"/>
        <rFont val="Arial"/>
        <family val="2"/>
      </rPr>
      <t>severe CC scenario</t>
    </r>
    <r>
      <rPr>
        <sz val="12"/>
        <rFont val="Arial"/>
        <family val="2"/>
      </rPr>
      <t xml:space="preserve">, the storm causes costs of 2500$, so the impact factor is 2,5 (because 1000$*2,5=2500$). The storm is this strong every five years, so twice in 10 years. The probability that a strong storm occurs is thus 2/10=20%
In the </t>
    </r>
    <r>
      <rPr>
        <b/>
        <sz val="12"/>
        <rFont val="Arial"/>
        <family val="2"/>
      </rPr>
      <t>drastic CC scenario</t>
    </r>
    <r>
      <rPr>
        <sz val="12"/>
        <rFont val="Arial"/>
        <family val="2"/>
      </rPr>
      <t xml:space="preserve">, costs amount 
to 4500$ and the impact factor is 4.5. The storm is this strong every ten years (annual probability = 1/10 = 10%). 
The adaptation measure will help to completely avoid the negative effects of the storm, even in the strong and drastic scenarios. The measure is thus 100% effective for all three scenarios. </t>
    </r>
  </si>
  <si>
    <t>Climate Expert Worksheets for CCA Strategy Development</t>
  </si>
  <si>
    <r>
      <t xml:space="preserve">The worksheets and underlying methodology presented in this Excel tool seek to support small and medium enterprises (SMEs) in </t>
    </r>
    <r>
      <rPr>
        <b/>
        <sz val="11"/>
        <rFont val="Arial"/>
        <family val="2"/>
      </rPr>
      <t>assessing climate-related risks, identifying opportunities and developing adaptation strategies.</t>
    </r>
    <r>
      <rPr>
        <sz val="11"/>
        <rFont val="Arial"/>
        <family val="2"/>
      </rPr>
      <t xml:space="preserve"> They can be used by </t>
    </r>
    <r>
      <rPr>
        <b/>
        <sz val="11"/>
        <rFont val="Arial"/>
        <family val="2"/>
      </rPr>
      <t xml:space="preserve">companies </t>
    </r>
    <r>
      <rPr>
        <sz val="11"/>
        <rFont val="Arial"/>
        <family val="2"/>
      </rPr>
      <t xml:space="preserve">independently, by </t>
    </r>
    <r>
      <rPr>
        <b/>
        <sz val="11"/>
        <rFont val="Arial"/>
        <family val="2"/>
      </rPr>
      <t>consultants</t>
    </r>
    <r>
      <rPr>
        <sz val="11"/>
        <rFont val="Arial"/>
        <family val="2"/>
      </rPr>
      <t xml:space="preserve"> supporting SMEs in developing a CCA strategy, or by </t>
    </r>
    <r>
      <rPr>
        <b/>
        <sz val="11"/>
        <rFont val="Arial"/>
        <family val="2"/>
      </rPr>
      <t>trainers</t>
    </r>
    <r>
      <rPr>
        <sz val="11"/>
        <rFont val="Arial"/>
        <family val="2"/>
      </rPr>
      <t xml:space="preserve"> implementing awareness raising and or strategy development workshops with companies or consultants. 
</t>
    </r>
    <r>
      <rPr>
        <b/>
        <sz val="11"/>
        <rFont val="Arial"/>
        <family val="2"/>
      </rPr>
      <t xml:space="preserve">
</t>
    </r>
    <r>
      <rPr>
        <sz val="11"/>
        <rFont val="Arial"/>
        <family val="2"/>
      </rPr>
      <t>The methodology and worksheets have been developed within a series of projects on CCA and SME competitiveness by the</t>
    </r>
    <r>
      <rPr>
        <b/>
        <sz val="11"/>
        <rFont val="Arial"/>
        <family val="2"/>
      </rPr>
      <t xml:space="preserve"> Deutsche Gesellschaft für Internationale Zusammenarbeit (GIZ)</t>
    </r>
    <r>
      <rPr>
        <sz val="11"/>
        <rFont val="Arial"/>
        <family val="2"/>
      </rPr>
      <t xml:space="preserve"> </t>
    </r>
    <r>
      <rPr>
        <b/>
        <sz val="11"/>
        <rFont val="Arial"/>
        <family val="2"/>
      </rPr>
      <t>GmbH</t>
    </r>
    <r>
      <rPr>
        <sz val="11"/>
        <rFont val="Arial"/>
        <family val="2"/>
      </rPr>
      <t xml:space="preserve"> and its knowledge partner </t>
    </r>
    <r>
      <rPr>
        <b/>
        <sz val="11"/>
        <rFont val="Arial"/>
        <family val="2"/>
      </rPr>
      <t>adelphi</t>
    </r>
    <r>
      <rPr>
        <sz val="11"/>
        <rFont val="Arial"/>
        <family val="2"/>
      </rPr>
      <t xml:space="preserve"> on behalf of </t>
    </r>
    <r>
      <rPr>
        <b/>
        <sz val="11"/>
        <rFont val="Arial"/>
        <family val="2"/>
      </rPr>
      <t>the German Federal Ministry for Economic Cooperation and Development (BMZ)</t>
    </r>
    <r>
      <rPr>
        <sz val="11"/>
        <rFont val="Arial"/>
        <family val="2"/>
      </rPr>
      <t xml:space="preserve">. </t>
    </r>
  </si>
  <si>
    <r>
      <t xml:space="preserve">To support MSMEs and training organisations in applying the methodology and tools, </t>
    </r>
    <r>
      <rPr>
        <b/>
        <sz val="11"/>
        <rFont val="Arial"/>
        <family val="2"/>
      </rPr>
      <t>capacity building material</t>
    </r>
    <r>
      <rPr>
        <sz val="11"/>
        <rFont val="Arial"/>
        <family val="2"/>
      </rPr>
      <t xml:space="preserve"> has been developed featuring:</t>
    </r>
  </si>
  <si>
    <r>
      <rPr>
        <b/>
        <u/>
        <sz val="13"/>
        <rFont val="Arial"/>
        <family val="2"/>
      </rPr>
      <t xml:space="preserve">Note: </t>
    </r>
    <r>
      <rPr>
        <sz val="13"/>
        <rFont val="Arial"/>
        <family val="2"/>
      </rPr>
      <t>The“Assessment grid” is presented to participants, providing them with a simple but comprehensive tool to assess their company’s vulnerability to climate change, which is influenced by its exposure, sensitivity and adaptive capacity to climate change. Therefore, this sheet can also be used as a stand-alone tool for a short assessment with a company.</t>
    </r>
  </si>
  <si>
    <t>Is the energy supply secure?</t>
  </si>
  <si>
    <t>Is the water supply secure?</t>
  </si>
  <si>
    <t xml:space="preserve">Investment costs </t>
  </si>
  <si>
    <t>Undiscounted benefits</t>
  </si>
  <si>
    <r>
      <rPr>
        <b/>
        <u/>
        <sz val="14"/>
        <rFont val="Arial"/>
        <family val="2"/>
      </rPr>
      <t xml:space="preserve">Instructions
</t>
    </r>
    <r>
      <rPr>
        <sz val="14"/>
        <rFont val="Arial"/>
        <family val="2"/>
      </rPr>
      <t xml:space="preserve">
</t>
    </r>
    <r>
      <rPr>
        <b/>
        <u/>
        <sz val="14"/>
        <rFont val="Arial"/>
        <family val="2"/>
      </rPr>
      <t>Step 1</t>
    </r>
    <r>
      <rPr>
        <b/>
        <sz val="14"/>
        <rFont val="Arial"/>
        <family val="2"/>
      </rPr>
      <t>: Fill in the "Avoided costs of the negative effect" for 10 years.</t>
    </r>
    <r>
      <rPr>
        <sz val="14"/>
        <rFont val="Arial"/>
        <family val="2"/>
      </rPr>
      <t xml:space="preserve"> 
Please fill in the costs only for the </t>
    </r>
    <r>
      <rPr>
        <u/>
        <sz val="14"/>
        <rFont val="Arial"/>
        <family val="2"/>
      </rPr>
      <t>baseline scenario</t>
    </r>
    <r>
      <rPr>
        <sz val="14"/>
        <rFont val="Arial"/>
        <family val="2"/>
      </rPr>
      <t xml:space="preserve">, even if you expect stronger climate change events to occur over the next 10 years. Higher costs caused by severe or drastic events are expressed through the impact factors!
</t>
    </r>
    <r>
      <rPr>
        <b/>
        <u/>
        <sz val="14"/>
        <rFont val="Arial"/>
        <family val="2"/>
      </rPr>
      <t>Step 2</t>
    </r>
    <r>
      <rPr>
        <b/>
        <sz val="14"/>
        <rFont val="Arial"/>
        <family val="2"/>
      </rPr>
      <t xml:space="preserve">: Fill in the CC matrix </t>
    </r>
    <r>
      <rPr>
        <sz val="14"/>
        <rFont val="Arial"/>
        <family val="2"/>
      </rPr>
      <t xml:space="preserve">
First, all impact factors have to be filled in, then all effectiveness vaues, then the annual probability. See sheet "3.3b - CBA - Example" for a simple example.
</t>
    </r>
    <r>
      <rPr>
        <b/>
        <u/>
        <sz val="14"/>
        <rFont val="Arial"/>
        <family val="2"/>
      </rPr>
      <t>Step 3</t>
    </r>
    <r>
      <rPr>
        <b/>
        <sz val="14"/>
        <rFont val="Arial"/>
        <family val="2"/>
      </rPr>
      <t xml:space="preserve">: Fill in the "climate 
independent benefits"
</t>
    </r>
    <r>
      <rPr>
        <sz val="14"/>
        <rFont val="Arial"/>
        <family val="2"/>
      </rPr>
      <t xml:space="preserve">
The climate independent benefits occur independently of any climate change events. Hence, they are not affected by the CC matrix. They are simply added to the annual costs without weighting. 
</t>
    </r>
    <r>
      <rPr>
        <b/>
        <sz val="14"/>
        <rFont val="Arial"/>
        <family val="2"/>
      </rPr>
      <t>Note how the results change which 
each step that you take!</t>
    </r>
    <r>
      <rPr>
        <b/>
        <u/>
        <sz val="14"/>
        <rFont val="Arial"/>
        <family val="2"/>
      </rPr>
      <t/>
    </r>
  </si>
  <si>
    <r>
      <rPr>
        <sz val="11"/>
        <rFont val="Symbol"/>
        <family val="1"/>
        <charset val="2"/>
      </rPr>
      <t xml:space="preserve">·   </t>
    </r>
    <r>
      <rPr>
        <sz val="11"/>
        <rFont val="Arial"/>
        <family val="2"/>
      </rPr>
      <t xml:space="preserve">The worksheets are provided in </t>
    </r>
    <r>
      <rPr>
        <b/>
        <sz val="11"/>
        <rFont val="Arial"/>
        <family val="2"/>
      </rPr>
      <t xml:space="preserve">printer-ready </t>
    </r>
    <r>
      <rPr>
        <sz val="11"/>
        <rFont val="Arial"/>
        <family val="2"/>
      </rPr>
      <t xml:space="preserve">format.
</t>
    </r>
    <r>
      <rPr>
        <sz val="11"/>
        <rFont val="Symbol"/>
        <family val="1"/>
        <charset val="2"/>
      </rPr>
      <t xml:space="preserve">·   </t>
    </r>
    <r>
      <rPr>
        <sz val="11"/>
        <rFont val="Arial"/>
        <family val="2"/>
      </rPr>
      <t xml:space="preserve">All worksheets contain </t>
    </r>
    <r>
      <rPr>
        <b/>
        <sz val="11"/>
        <rFont val="Arial"/>
        <family val="2"/>
      </rPr>
      <t>comments</t>
    </r>
    <r>
      <rPr>
        <sz val="11"/>
        <rFont val="Arial"/>
        <family val="2"/>
      </rPr>
      <t xml:space="preserve"> with suggestions on how to conduct the particular assessments. The comments can be shown through the function "show/hide comments" 
</t>
    </r>
    <r>
      <rPr>
        <sz val="11"/>
        <rFont val="Symbol"/>
        <family val="1"/>
        <charset val="2"/>
      </rPr>
      <t xml:space="preserve">·   </t>
    </r>
    <r>
      <rPr>
        <sz val="11"/>
        <rFont val="Arial"/>
        <family val="2"/>
      </rPr>
      <t xml:space="preserve">The worksheets can be adapted to specific company contexts, i.e. </t>
    </r>
    <r>
      <rPr>
        <b/>
        <sz val="11"/>
        <rFont val="Arial"/>
        <family val="2"/>
      </rPr>
      <t>texts can be changed and assessment categories can be added</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</si>
</sst>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 &quot;€&quot;"/>
    <numFmt numFmtId="165" formatCode="_-* #,##0\ _€_-;\-* #,##0\ _€_-;_-* &quot;-&quot;??\ _€_-;_-@_-"/>
  </numFmts>
  <fonts count="70" x14ac:knownFonts="1">
    <font>
      <sz val="10"/>
      <name val="Arial"/>
    </font>
    <font>
      <sz val="10"/>
      <name val="Arial"/>
      <family val="2"/>
    </font>
    <font>
      <sz val="11"/>
      <color indexed="8"/>
      <name val="Calibri"/>
      <family val="2"/>
    </font>
    <font>
      <sz val="10"/>
      <name val="Arial"/>
      <family val="2"/>
    </font>
    <font>
      <u/>
      <sz val="11"/>
      <color indexed="12"/>
      <name val="Calibri"/>
      <family val="2"/>
    </font>
    <font>
      <sz val="11"/>
      <name val="Calibri"/>
      <family val="2"/>
    </font>
    <font>
      <u/>
      <sz val="11"/>
      <color indexed="39"/>
      <name val="Calibri"/>
      <family val="2"/>
    </font>
    <font>
      <sz val="11"/>
      <color indexed="8"/>
      <name val="Arial"/>
      <family val="2"/>
    </font>
    <font>
      <sz val="8"/>
      <name val="Verdana"/>
      <family val="2"/>
    </font>
    <font>
      <sz val="8"/>
      <color indexed="81"/>
      <name val="Tahoma"/>
      <family val="2"/>
    </font>
    <font>
      <u/>
      <sz val="11"/>
      <name val="Arial"/>
      <family val="2"/>
    </font>
    <font>
      <b/>
      <sz val="11"/>
      <name val="Arial"/>
      <family val="2"/>
    </font>
    <font>
      <sz val="11"/>
      <name val="Arial"/>
      <family val="2"/>
    </font>
    <font>
      <sz val="11"/>
      <color theme="0" tint="-0.499984740745262"/>
      <name val="Arial"/>
      <family val="2"/>
    </font>
    <font>
      <b/>
      <sz val="11"/>
      <color indexed="23"/>
      <name val="Arial"/>
      <family val="2"/>
    </font>
    <font>
      <b/>
      <sz val="11"/>
      <color indexed="8"/>
      <name val="Arial"/>
      <family val="2"/>
    </font>
    <font>
      <sz val="11"/>
      <color indexed="23"/>
      <name val="Arial"/>
      <family val="2"/>
    </font>
    <font>
      <u/>
      <sz val="11"/>
      <color indexed="12"/>
      <name val="Arial"/>
      <family val="2"/>
    </font>
    <font>
      <b/>
      <sz val="13"/>
      <name val="Arial"/>
      <family val="2"/>
    </font>
    <font>
      <b/>
      <sz val="11"/>
      <color indexed="21"/>
      <name val="Arial"/>
      <family val="2"/>
    </font>
    <font>
      <sz val="11"/>
      <color indexed="9"/>
      <name val="Arial"/>
      <family val="2"/>
    </font>
    <font>
      <sz val="11"/>
      <color rgb="FF969696"/>
      <name val="Arial"/>
      <family val="2"/>
    </font>
    <font>
      <sz val="9"/>
      <color indexed="81"/>
      <name val="Tahoma"/>
      <family val="2"/>
    </font>
    <font>
      <b/>
      <sz val="9"/>
      <color indexed="81"/>
      <name val="Tahoma"/>
      <family val="2"/>
    </font>
    <font>
      <b/>
      <u/>
      <sz val="9"/>
      <color indexed="81"/>
      <name val="Tahoma"/>
      <family val="2"/>
    </font>
    <font>
      <sz val="9"/>
      <color indexed="81"/>
      <name val="Arial"/>
      <family val="2"/>
    </font>
    <font>
      <b/>
      <u/>
      <sz val="9"/>
      <color indexed="81"/>
      <name val="Arial"/>
      <family val="2"/>
    </font>
    <font>
      <b/>
      <sz val="9"/>
      <color indexed="81"/>
      <name val="Arial"/>
      <family val="2"/>
    </font>
    <font>
      <sz val="8"/>
      <color indexed="81"/>
      <name val="Arial"/>
      <family val="2"/>
    </font>
    <font>
      <b/>
      <sz val="8"/>
      <color indexed="81"/>
      <name val="Arial"/>
      <family val="2"/>
    </font>
    <font>
      <b/>
      <i/>
      <sz val="8"/>
      <color indexed="81"/>
      <name val="Arial"/>
      <family val="2"/>
    </font>
    <font>
      <b/>
      <u/>
      <sz val="8"/>
      <color indexed="81"/>
      <name val="Arial"/>
      <family val="2"/>
    </font>
    <font>
      <b/>
      <sz val="15"/>
      <name val="Arial"/>
      <family val="2"/>
    </font>
    <font>
      <b/>
      <sz val="19"/>
      <name val="Arial"/>
      <family val="2"/>
    </font>
    <font>
      <sz val="11"/>
      <name val="Wingdings"/>
      <charset val="2"/>
    </font>
    <font>
      <sz val="11"/>
      <name val="Symbol"/>
      <family val="1"/>
      <charset val="2"/>
    </font>
    <font>
      <b/>
      <sz val="10"/>
      <name val="Arial"/>
      <family val="2"/>
    </font>
    <font>
      <b/>
      <sz val="11"/>
      <color rgb="FF808080"/>
      <name val="Arial"/>
      <family val="2"/>
    </font>
    <font>
      <sz val="14"/>
      <name val="Arial"/>
      <family val="2"/>
    </font>
    <font>
      <b/>
      <sz val="16"/>
      <color rgb="FFFF3300"/>
      <name val="Arial"/>
      <family val="2"/>
    </font>
    <font>
      <b/>
      <sz val="13"/>
      <color rgb="FFFF0000"/>
      <name val="Arial"/>
      <family val="2"/>
    </font>
    <font>
      <b/>
      <sz val="13"/>
      <color indexed="8"/>
      <name val="Arial"/>
      <family val="2"/>
    </font>
    <font>
      <b/>
      <sz val="13"/>
      <color theme="0" tint="-0.34998626667073579"/>
      <name val="Arial"/>
      <family val="2"/>
    </font>
    <font>
      <u/>
      <sz val="10"/>
      <color theme="11"/>
      <name val="Arial"/>
      <family val="2"/>
    </font>
    <font>
      <sz val="13"/>
      <name val="Arial"/>
      <family val="2"/>
    </font>
    <font>
      <sz val="12"/>
      <name val="Arial"/>
      <family val="2"/>
    </font>
    <font>
      <b/>
      <u/>
      <sz val="13"/>
      <name val="Arial"/>
      <family val="2"/>
    </font>
    <font>
      <sz val="11"/>
      <color theme="1"/>
      <name val="Arial"/>
      <family val="2"/>
    </font>
    <font>
      <sz val="11"/>
      <color rgb="FFFF0000"/>
      <name val="Arial"/>
      <family val="2"/>
    </font>
    <font>
      <i/>
      <sz val="11"/>
      <name val="Arial"/>
      <family val="2"/>
    </font>
    <font>
      <sz val="11"/>
      <color rgb="FFFF0000"/>
      <name val="Wingdings"/>
      <charset val="2"/>
    </font>
    <font>
      <b/>
      <sz val="8"/>
      <color indexed="81"/>
      <name val="Tahoma"/>
      <family val="2"/>
    </font>
    <font>
      <b/>
      <u/>
      <sz val="8"/>
      <color indexed="81"/>
      <name val="Tahoma"/>
      <family val="2"/>
    </font>
    <font>
      <u/>
      <sz val="8"/>
      <color indexed="81"/>
      <name val="Arial"/>
      <family val="2"/>
    </font>
    <font>
      <sz val="9"/>
      <color indexed="81"/>
      <name val="Tahoma"/>
      <charset val="1"/>
    </font>
    <font>
      <b/>
      <sz val="9"/>
      <color indexed="81"/>
      <name val="Tahoma"/>
      <charset val="1"/>
    </font>
    <font>
      <b/>
      <sz val="12"/>
      <name val="Arial"/>
      <family val="2"/>
    </font>
    <font>
      <u/>
      <sz val="14"/>
      <name val="Arial"/>
      <family val="2"/>
    </font>
    <font>
      <b/>
      <sz val="12"/>
      <color indexed="8"/>
      <name val="Arial"/>
      <family val="2"/>
    </font>
    <font>
      <b/>
      <u/>
      <sz val="14"/>
      <name val="Arial"/>
      <family val="2"/>
    </font>
    <font>
      <b/>
      <sz val="14"/>
      <color rgb="FF92D050"/>
      <name val="Arial"/>
      <family val="2"/>
    </font>
    <font>
      <b/>
      <sz val="14"/>
      <color rgb="FF007CA8"/>
      <name val="Arial"/>
      <family val="2"/>
    </font>
    <font>
      <b/>
      <sz val="14"/>
      <color theme="9" tint="-0.249977111117893"/>
      <name val="Arial"/>
      <family val="2"/>
    </font>
    <font>
      <u/>
      <sz val="12"/>
      <name val="Arial"/>
      <family val="2"/>
    </font>
    <font>
      <sz val="15"/>
      <name val="Arial"/>
      <family val="2"/>
    </font>
    <font>
      <b/>
      <sz val="15"/>
      <color rgb="FF92D050"/>
      <name val="Arial"/>
      <family val="2"/>
    </font>
    <font>
      <b/>
      <sz val="15"/>
      <color rgb="FF007CA8"/>
      <name val="Arial"/>
      <family val="2"/>
    </font>
    <font>
      <b/>
      <sz val="15"/>
      <color theme="9" tint="-0.249977111117893"/>
      <name val="Arial"/>
      <family val="2"/>
    </font>
    <font>
      <b/>
      <sz val="14"/>
      <name val="Arial"/>
      <family val="2"/>
    </font>
    <font>
      <u/>
      <sz val="9"/>
      <color indexed="81"/>
      <name val="Tahoma"/>
      <family val="2"/>
    </font>
  </fonts>
  <fills count="1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92D050"/>
        <bgColor indexed="64"/>
      </patternFill>
    </fill>
    <fill>
      <patternFill patternType="solid">
        <fgColor rgb="FFCCCCFF"/>
        <bgColor indexed="64"/>
      </patternFill>
    </fill>
    <fill>
      <patternFill patternType="solid">
        <fgColor rgb="FFD5D5D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CA8"/>
        <bgColor indexed="64"/>
      </patternFill>
    </fill>
    <fill>
      <patternFill patternType="solid">
        <fgColor theme="0" tint="-0.249977111117893"/>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right/>
      <top style="thin">
        <color indexed="23"/>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diagonalUp="1">
      <left style="medium">
        <color auto="1"/>
      </left>
      <right style="thin">
        <color auto="1"/>
      </right>
      <top style="thin">
        <color auto="1"/>
      </top>
      <bottom style="thin">
        <color auto="1"/>
      </bottom>
      <diagonal style="dashed">
        <color auto="1"/>
      </diagonal>
    </border>
    <border diagonalUp="1">
      <left/>
      <right style="thin">
        <color auto="1"/>
      </right>
      <top style="thin">
        <color auto="1"/>
      </top>
      <bottom style="thin">
        <color auto="1"/>
      </bottom>
      <diagonal style="dashed">
        <color auto="1"/>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rgb="FF808080"/>
      </left>
      <right style="thin">
        <color rgb="FF808080"/>
      </right>
      <top/>
      <bottom style="thin">
        <color rgb="FF808080"/>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theme="0"/>
      </right>
      <top style="thin">
        <color theme="0"/>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right style="medium">
        <color indexed="64"/>
      </right>
      <top style="thin">
        <color auto="1"/>
      </top>
      <bottom style="thin">
        <color indexed="64"/>
      </bottom>
      <diagonal/>
    </border>
    <border>
      <left/>
      <right style="medium">
        <color indexed="64"/>
      </right>
      <top style="thin">
        <color indexed="64"/>
      </top>
      <bottom style="medium">
        <color indexed="64"/>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theme="0"/>
      </right>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medium">
        <color indexed="64"/>
      </right>
      <top style="thin">
        <color indexed="64"/>
      </top>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bottom style="thin">
        <color indexed="64"/>
      </bottom>
      <diagonal/>
    </border>
    <border>
      <left style="thin">
        <color theme="0"/>
      </left>
      <right style="medium">
        <color indexed="64"/>
      </right>
      <top/>
      <bottom style="thin">
        <color indexed="64"/>
      </bottom>
      <diagonal/>
    </border>
    <border>
      <left style="thin">
        <color theme="0"/>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theme="0"/>
      </top>
      <bottom style="thin">
        <color theme="0"/>
      </bottom>
      <diagonal/>
    </border>
    <border>
      <left/>
      <right style="medium">
        <color indexed="64"/>
      </right>
      <top style="thin">
        <color theme="0"/>
      </top>
      <bottom style="medium">
        <color indexed="64"/>
      </bottom>
      <diagonal/>
    </border>
    <border>
      <left/>
      <right style="medium">
        <color indexed="64"/>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style="thin">
        <color auto="1"/>
      </left>
      <right style="thin">
        <color auto="1"/>
      </right>
      <top/>
      <bottom style="medium">
        <color indexed="64"/>
      </bottom>
      <diagonal/>
    </border>
  </borders>
  <cellStyleXfs count="16">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3" fillId="0" borderId="0"/>
    <xf numFmtId="0" fontId="7" fillId="0" borderId="0"/>
    <xf numFmtId="0" fontId="7" fillId="0" borderId="0"/>
    <xf numFmtId="0" fontId="2" fillId="0" borderId="0"/>
    <xf numFmtId="9" fontId="3"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4">
    <xf numFmtId="0" fontId="0" fillId="0" borderId="0" xfId="0"/>
    <xf numFmtId="0" fontId="5" fillId="0" borderId="0" xfId="0" applyFont="1"/>
    <xf numFmtId="0" fontId="12" fillId="3" borderId="0" xfId="0" applyFont="1" applyFill="1" applyBorder="1"/>
    <xf numFmtId="0" fontId="12" fillId="2" borderId="0" xfId="0" applyFont="1" applyFill="1" applyBorder="1" applyAlignment="1">
      <alignment wrapText="1"/>
    </xf>
    <xf numFmtId="0" fontId="11" fillId="2" borderId="0" xfId="0" applyFont="1" applyFill="1" applyAlignment="1"/>
    <xf numFmtId="0" fontId="11" fillId="2" borderId="0" xfId="4" applyNumberFormat="1" applyFont="1" applyFill="1" applyBorder="1" applyAlignment="1">
      <alignment horizontal="left"/>
    </xf>
    <xf numFmtId="0" fontId="12" fillId="2" borderId="0" xfId="0" applyFont="1" applyFill="1" applyAlignment="1">
      <alignment wrapText="1"/>
    </xf>
    <xf numFmtId="49" fontId="11" fillId="2" borderId="0" xfId="4" applyNumberFormat="1" applyFont="1" applyFill="1" applyBorder="1" applyAlignment="1">
      <alignment horizontal="left" wrapText="1"/>
    </xf>
    <xf numFmtId="0" fontId="11" fillId="2" borderId="0" xfId="4" applyNumberFormat="1" applyFont="1" applyFill="1" applyBorder="1" applyAlignment="1">
      <alignment horizontal="left" wrapText="1"/>
    </xf>
    <xf numFmtId="0" fontId="11" fillId="2" borderId="0" xfId="0" applyFont="1" applyFill="1" applyAlignment="1">
      <alignment vertical="top"/>
    </xf>
    <xf numFmtId="0" fontId="12" fillId="0" borderId="0" xfId="0" applyFont="1" applyFill="1"/>
    <xf numFmtId="0" fontId="12" fillId="2" borderId="35" xfId="0" applyFont="1" applyFill="1" applyBorder="1" applyAlignment="1">
      <alignment horizontal="center" vertical="top" wrapText="1"/>
    </xf>
    <xf numFmtId="0" fontId="12" fillId="2" borderId="35" xfId="0" applyNumberFormat="1" applyFont="1" applyFill="1" applyBorder="1" applyAlignment="1">
      <alignment horizontal="left" vertical="top" wrapText="1"/>
    </xf>
    <xf numFmtId="0" fontId="12" fillId="2" borderId="0" xfId="0" applyFont="1" applyFill="1"/>
    <xf numFmtId="0" fontId="12" fillId="3" borderId="0" xfId="0" applyFont="1" applyFill="1"/>
    <xf numFmtId="0" fontId="12" fillId="2" borderId="0" xfId="0" applyFont="1" applyFill="1" applyBorder="1"/>
    <xf numFmtId="0" fontId="12" fillId="0" borderId="0" xfId="0" applyFont="1"/>
    <xf numFmtId="0" fontId="12" fillId="0" borderId="11" xfId="0" applyFont="1" applyBorder="1" applyAlignment="1">
      <alignment horizontal="center" vertical="center"/>
    </xf>
    <xf numFmtId="0" fontId="12" fillId="0" borderId="11" xfId="0" applyFont="1" applyBorder="1"/>
    <xf numFmtId="0" fontId="12" fillId="0" borderId="12" xfId="0" applyFont="1" applyBorder="1"/>
    <xf numFmtId="0" fontId="12" fillId="0" borderId="2" xfId="0" applyFont="1" applyBorder="1" applyAlignment="1">
      <alignment horizontal="center" vertical="center"/>
    </xf>
    <xf numFmtId="0" fontId="12" fillId="0" borderId="2" xfId="0" applyFont="1" applyBorder="1"/>
    <xf numFmtId="0" fontId="12" fillId="0" borderId="14" xfId="0" applyFont="1" applyBorder="1"/>
    <xf numFmtId="0" fontId="12" fillId="0" borderId="15" xfId="0" applyFont="1" applyBorder="1" applyAlignment="1">
      <alignment horizontal="center" vertical="center"/>
    </xf>
    <xf numFmtId="0" fontId="12" fillId="0" borderId="2"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15" xfId="0" applyFont="1" applyBorder="1"/>
    <xf numFmtId="0" fontId="12" fillId="0" borderId="16" xfId="0" applyFont="1" applyBorder="1"/>
    <xf numFmtId="0" fontId="12" fillId="0" borderId="13" xfId="0" applyFont="1" applyBorder="1" applyAlignment="1">
      <alignment horizontal="center" vertical="center"/>
    </xf>
    <xf numFmtId="0" fontId="12" fillId="0" borderId="17" xfId="0" applyFont="1" applyBorder="1"/>
    <xf numFmtId="0" fontId="12" fillId="0" borderId="18" xfId="0" applyFont="1" applyBorder="1"/>
    <xf numFmtId="0" fontId="12" fillId="0" borderId="17" xfId="0" applyFont="1" applyBorder="1" applyAlignment="1">
      <alignment horizontal="center" vertical="center"/>
    </xf>
    <xf numFmtId="0" fontId="12" fillId="0" borderId="13" xfId="0" applyFont="1" applyBorder="1" applyAlignment="1">
      <alignment horizontal="left" vertical="center" wrapText="1"/>
    </xf>
    <xf numFmtId="0" fontId="12" fillId="0" borderId="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5"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Fill="1" applyBorder="1" applyAlignment="1">
      <alignment horizontal="left" vertical="center" wrapText="1"/>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14" fillId="2" borderId="0" xfId="4" applyNumberFormat="1" applyFont="1" applyFill="1" applyBorder="1" applyAlignment="1">
      <alignment horizontal="left"/>
    </xf>
    <xf numFmtId="0" fontId="11" fillId="2" borderId="0" xfId="4" applyNumberFormat="1" applyFont="1" applyFill="1" applyBorder="1" applyAlignment="1">
      <alignment horizontal="center" vertical="top" wrapText="1"/>
    </xf>
    <xf numFmtId="0" fontId="12" fillId="2" borderId="0" xfId="7" applyFont="1" applyFill="1" applyBorder="1" applyAlignment="1">
      <alignment wrapText="1"/>
    </xf>
    <xf numFmtId="0" fontId="7" fillId="2" borderId="0" xfId="7" applyFont="1" applyFill="1" applyAlignment="1">
      <alignment wrapText="1"/>
    </xf>
    <xf numFmtId="0" fontId="16" fillId="2" borderId="0" xfId="7" applyFont="1" applyFill="1" applyBorder="1" applyAlignment="1">
      <alignment vertical="center" wrapText="1"/>
    </xf>
    <xf numFmtId="0" fontId="16" fillId="2" borderId="4" xfId="7" applyFont="1" applyFill="1" applyBorder="1" applyAlignment="1">
      <alignment vertical="center" wrapText="1"/>
    </xf>
    <xf numFmtId="0" fontId="12" fillId="2" borderId="4" xfId="7" applyFont="1" applyFill="1" applyBorder="1" applyAlignment="1">
      <alignment vertical="top" wrapText="1"/>
    </xf>
    <xf numFmtId="0" fontId="12" fillId="2" borderId="5" xfId="7" applyFont="1" applyFill="1" applyBorder="1" applyAlignment="1">
      <alignment vertical="top" wrapText="1"/>
    </xf>
    <xf numFmtId="0" fontId="11" fillId="0" borderId="2" xfId="4" applyNumberFormat="1" applyFont="1" applyFill="1" applyBorder="1" applyAlignment="1">
      <alignment horizontal="left" textRotation="45" wrapText="1"/>
    </xf>
    <xf numFmtId="0" fontId="11" fillId="0" borderId="0" xfId="4" applyNumberFormat="1" applyFont="1" applyFill="1" applyBorder="1" applyAlignment="1">
      <alignment horizontal="left" textRotation="45" wrapText="1"/>
    </xf>
    <xf numFmtId="0" fontId="11" fillId="5" borderId="25" xfId="4" applyNumberFormat="1" applyFont="1" applyFill="1" applyBorder="1" applyAlignment="1">
      <alignment horizontal="center" vertical="center" wrapText="1"/>
    </xf>
    <xf numFmtId="0" fontId="12" fillId="6" borderId="0" xfId="0" applyFont="1" applyFill="1"/>
    <xf numFmtId="0" fontId="12" fillId="2" borderId="6" xfId="7" applyFont="1" applyFill="1" applyBorder="1" applyAlignment="1">
      <alignment horizontal="left" vertical="center" wrapText="1"/>
    </xf>
    <xf numFmtId="0" fontId="12" fillId="2" borderId="1" xfId="7" applyFont="1" applyFill="1" applyBorder="1" applyAlignment="1">
      <alignment vertical="center" wrapText="1"/>
    </xf>
    <xf numFmtId="0" fontId="12" fillId="2" borderId="1" xfId="0" applyNumberFormat="1" applyFont="1" applyFill="1" applyBorder="1" applyAlignment="1">
      <alignment horizontal="left" vertical="top" wrapText="1"/>
    </xf>
    <xf numFmtId="1" fontId="12" fillId="2" borderId="1" xfId="7" applyNumberFormat="1" applyFont="1" applyFill="1" applyBorder="1" applyAlignment="1" applyProtection="1">
      <alignment horizontal="center" vertical="top" wrapText="1"/>
      <protection locked="0"/>
    </xf>
    <xf numFmtId="0" fontId="12" fillId="2" borderId="1" xfId="7" applyFont="1" applyFill="1" applyBorder="1" applyAlignment="1" applyProtection="1">
      <alignment horizontal="center" vertical="center" wrapText="1"/>
    </xf>
    <xf numFmtId="0" fontId="7" fillId="2" borderId="0" xfId="7" applyFont="1" applyFill="1" applyAlignment="1">
      <alignment vertical="center" wrapText="1"/>
    </xf>
    <xf numFmtId="0" fontId="12" fillId="2" borderId="0" xfId="7" applyFont="1" applyFill="1" applyAlignment="1">
      <alignment vertical="center" wrapText="1"/>
    </xf>
    <xf numFmtId="0" fontId="12" fillId="2" borderId="1" xfId="7" applyFont="1" applyFill="1" applyBorder="1" applyAlignment="1">
      <alignment horizontal="left" vertical="center" wrapText="1"/>
    </xf>
    <xf numFmtId="0" fontId="7" fillId="2" borderId="0" xfId="7" applyFont="1" applyFill="1" applyAlignment="1">
      <alignment vertical="center"/>
    </xf>
    <xf numFmtId="0" fontId="7" fillId="2" borderId="0" xfId="7" applyFont="1" applyFill="1"/>
    <xf numFmtId="0" fontId="7" fillId="2" borderId="0" xfId="7" applyFont="1" applyFill="1" applyAlignment="1">
      <alignment horizontal="center"/>
    </xf>
    <xf numFmtId="0" fontId="12" fillId="2" borderId="0" xfId="7" applyFont="1" applyFill="1"/>
    <xf numFmtId="0" fontId="10" fillId="2" borderId="0" xfId="1" applyNumberFormat="1" applyFont="1" applyFill="1" applyBorder="1" applyAlignment="1" applyProtection="1">
      <alignment vertical="top"/>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10" xfId="0" applyFont="1" applyFill="1" applyBorder="1"/>
    <xf numFmtId="0" fontId="11" fillId="7" borderId="37" xfId="0" applyFont="1" applyFill="1" applyBorder="1" applyAlignment="1">
      <alignment horizontal="center" vertical="center"/>
    </xf>
    <xf numFmtId="0" fontId="11" fillId="7" borderId="38" xfId="0" applyFont="1" applyFill="1" applyBorder="1" applyAlignment="1">
      <alignment horizontal="center" vertical="center"/>
    </xf>
    <xf numFmtId="0" fontId="11" fillId="7" borderId="39" xfId="0" applyFont="1" applyFill="1" applyBorder="1" applyAlignment="1">
      <alignment horizontal="center" vertical="center" wrapText="1"/>
    </xf>
    <xf numFmtId="0" fontId="11" fillId="2" borderId="0" xfId="4" applyNumberFormat="1" applyFont="1" applyFill="1" applyBorder="1" applyAlignment="1">
      <alignment horizontal="left" vertical="top"/>
    </xf>
    <xf numFmtId="0" fontId="18" fillId="2" borderId="0" xfId="0" applyFont="1" applyFill="1" applyBorder="1" applyAlignment="1">
      <alignment horizontal="left" vertical="top"/>
    </xf>
    <xf numFmtId="0" fontId="18" fillId="2" borderId="0" xfId="0" applyFont="1" applyFill="1" applyAlignment="1"/>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10" fillId="2" borderId="0" xfId="1" applyNumberFormat="1" applyFont="1" applyFill="1" applyBorder="1" applyAlignment="1" applyProtection="1">
      <alignment horizontal="left" vertical="top"/>
    </xf>
    <xf numFmtId="0" fontId="12" fillId="6" borderId="0" xfId="0" applyFont="1" applyFill="1" applyAlignment="1">
      <alignment wrapText="1"/>
    </xf>
    <xf numFmtId="0" fontId="12" fillId="4" borderId="0" xfId="0" applyFont="1" applyFill="1" applyAlignment="1">
      <alignment wrapText="1"/>
    </xf>
    <xf numFmtId="0" fontId="12" fillId="4" borderId="0" xfId="0" applyFont="1" applyFill="1"/>
    <xf numFmtId="0" fontId="10" fillId="2" borderId="0" xfId="1" applyNumberFormat="1" applyFont="1" applyFill="1" applyBorder="1" applyAlignment="1" applyProtection="1">
      <alignment horizontal="right" vertical="top"/>
    </xf>
    <xf numFmtId="0" fontId="14" fillId="2" borderId="0" xfId="4" applyNumberFormat="1" applyFont="1" applyFill="1" applyBorder="1" applyAlignment="1"/>
    <xf numFmtId="0" fontId="16" fillId="2" borderId="0" xfId="7" applyFont="1" applyFill="1" applyAlignment="1">
      <alignment wrapText="1"/>
    </xf>
    <xf numFmtId="0" fontId="15" fillId="2" borderId="0" xfId="4" applyNumberFormat="1" applyFont="1" applyFill="1" applyBorder="1" applyAlignment="1">
      <alignment horizontal="center" wrapText="1"/>
    </xf>
    <xf numFmtId="9" fontId="11" fillId="4" borderId="0" xfId="3" applyFont="1" applyFill="1" applyBorder="1" applyAlignment="1">
      <alignment textRotation="90" wrapText="1"/>
    </xf>
    <xf numFmtId="0" fontId="11" fillId="4" borderId="21" xfId="4" applyNumberFormat="1" applyFont="1" applyFill="1" applyBorder="1" applyAlignment="1">
      <alignment horizontal="center" wrapText="1"/>
    </xf>
    <xf numFmtId="49" fontId="11" fillId="4" borderId="22" xfId="4" applyNumberFormat="1" applyFont="1" applyFill="1" applyBorder="1" applyAlignment="1" applyProtection="1">
      <alignment vertical="center" wrapText="1"/>
      <protection locked="0"/>
    </xf>
    <xf numFmtId="49" fontId="11" fillId="4" borderId="20" xfId="4" applyNumberFormat="1" applyFont="1" applyFill="1" applyBorder="1" applyAlignment="1" applyProtection="1">
      <alignment vertical="center" wrapText="1"/>
      <protection locked="0"/>
    </xf>
    <xf numFmtId="49" fontId="11" fillId="4" borderId="0" xfId="4" applyNumberFormat="1" applyFont="1" applyFill="1" applyBorder="1" applyAlignment="1" applyProtection="1">
      <alignment vertical="center" wrapText="1"/>
      <protection locked="0"/>
    </xf>
    <xf numFmtId="0" fontId="11" fillId="4" borderId="0" xfId="4" applyNumberFormat="1" applyFont="1" applyFill="1" applyBorder="1" applyAlignment="1">
      <alignment horizontal="center" wrapText="1"/>
    </xf>
    <xf numFmtId="0" fontId="15" fillId="2" borderId="0" xfId="4" applyNumberFormat="1" applyFont="1" applyFill="1" applyBorder="1" applyAlignment="1">
      <alignment horizontal="left" textRotation="90" wrapText="1"/>
    </xf>
    <xf numFmtId="0" fontId="11" fillId="2" borderId="0" xfId="4" applyNumberFormat="1" applyFont="1" applyFill="1" applyBorder="1" applyAlignment="1">
      <alignment horizontal="center" textRotation="90" wrapText="1"/>
    </xf>
    <xf numFmtId="0" fontId="11" fillId="4" borderId="21" xfId="4" applyNumberFormat="1" applyFont="1" applyFill="1" applyBorder="1" applyAlignment="1">
      <alignment horizontal="center" vertical="top" wrapText="1"/>
    </xf>
    <xf numFmtId="0" fontId="11" fillId="4" borderId="22" xfId="4" applyNumberFormat="1" applyFont="1" applyFill="1" applyBorder="1" applyAlignment="1">
      <alignment horizontal="center" vertical="top" wrapText="1"/>
    </xf>
    <xf numFmtId="0" fontId="11" fillId="4" borderId="20" xfId="4" applyNumberFormat="1" applyFont="1" applyFill="1" applyBorder="1" applyAlignment="1">
      <alignment horizontal="center" vertical="top" wrapText="1"/>
    </xf>
    <xf numFmtId="0" fontId="11" fillId="4" borderId="0" xfId="4" applyNumberFormat="1" applyFont="1" applyFill="1" applyBorder="1" applyAlignment="1">
      <alignment horizontal="center" vertical="top" wrapText="1"/>
    </xf>
    <xf numFmtId="0" fontId="11" fillId="2" borderId="0" xfId="4" applyNumberFormat="1" applyFont="1" applyFill="1" applyBorder="1" applyAlignment="1">
      <alignment horizontal="left" textRotation="90" wrapText="1"/>
    </xf>
    <xf numFmtId="0" fontId="19" fillId="2" borderId="0" xfId="4" applyNumberFormat="1" applyFont="1" applyFill="1" applyBorder="1" applyAlignment="1">
      <alignment horizontal="left" vertical="top" wrapText="1"/>
    </xf>
    <xf numFmtId="0" fontId="11" fillId="4" borderId="21" xfId="4" applyNumberFormat="1" applyFont="1" applyFill="1" applyBorder="1" applyAlignment="1">
      <alignment horizontal="center" textRotation="90" wrapText="1"/>
    </xf>
    <xf numFmtId="0" fontId="11" fillId="4" borderId="22" xfId="4" applyNumberFormat="1" applyFont="1" applyFill="1" applyBorder="1" applyAlignment="1">
      <alignment horizontal="center" textRotation="90" wrapText="1"/>
    </xf>
    <xf numFmtId="0" fontId="11" fillId="4" borderId="20" xfId="4" applyNumberFormat="1" applyFont="1" applyFill="1" applyBorder="1" applyAlignment="1">
      <alignment horizontal="center" textRotation="90" wrapText="1"/>
    </xf>
    <xf numFmtId="0" fontId="11" fillId="4" borderId="23" xfId="4" applyNumberFormat="1" applyFont="1" applyFill="1" applyBorder="1" applyAlignment="1">
      <alignment horizontal="center" wrapText="1"/>
    </xf>
    <xf numFmtId="0" fontId="12" fillId="2" borderId="0" xfId="4" applyNumberFormat="1" applyFont="1" applyFill="1" applyBorder="1" applyAlignment="1">
      <alignment horizontal="center" textRotation="90" wrapText="1"/>
    </xf>
    <xf numFmtId="0" fontId="11" fillId="2" borderId="0" xfId="4" applyNumberFormat="1" applyFont="1" applyFill="1" applyBorder="1" applyAlignment="1">
      <alignment textRotation="90" wrapText="1"/>
    </xf>
    <xf numFmtId="0" fontId="11" fillId="2" borderId="0" xfId="4" applyNumberFormat="1" applyFont="1" applyFill="1" applyBorder="1" applyAlignment="1">
      <alignment wrapText="1"/>
    </xf>
    <xf numFmtId="0" fontId="11" fillId="4" borderId="13" xfId="4" applyNumberFormat="1" applyFont="1" applyFill="1" applyBorder="1" applyAlignment="1">
      <alignment horizontal="center" textRotation="90" wrapText="1"/>
    </xf>
    <xf numFmtId="0" fontId="13" fillId="6" borderId="0" xfId="4" applyNumberFormat="1" applyFont="1" applyFill="1" applyBorder="1" applyAlignment="1">
      <alignment horizontal="center" textRotation="90" wrapText="1"/>
    </xf>
    <xf numFmtId="0" fontId="11" fillId="2" borderId="0" xfId="4" applyNumberFormat="1" applyFont="1" applyFill="1" applyBorder="1" applyAlignment="1">
      <alignment horizontal="center" wrapText="1"/>
    </xf>
    <xf numFmtId="164" fontId="13" fillId="6" borderId="0" xfId="7" applyNumberFormat="1" applyFont="1" applyFill="1" applyBorder="1" applyAlignment="1">
      <alignment horizontal="center"/>
    </xf>
    <xf numFmtId="0" fontId="16" fillId="2" borderId="0" xfId="7" applyFont="1" applyFill="1" applyBorder="1" applyAlignment="1">
      <alignment horizontal="center"/>
    </xf>
    <xf numFmtId="0" fontId="16" fillId="2" borderId="0" xfId="7" applyFont="1" applyFill="1" applyBorder="1" applyAlignment="1">
      <alignment textRotation="90"/>
    </xf>
    <xf numFmtId="0" fontId="20" fillId="2" borderId="0" xfId="7" applyFont="1" applyFill="1"/>
    <xf numFmtId="0" fontId="12" fillId="2" borderId="8" xfId="7" applyFont="1" applyFill="1" applyBorder="1" applyAlignment="1">
      <alignment horizontal="center" vertical="top" wrapText="1"/>
    </xf>
    <xf numFmtId="0" fontId="21" fillId="0" borderId="1" xfId="7" applyFont="1" applyFill="1" applyBorder="1" applyAlignment="1">
      <alignment horizontal="left" vertical="top" wrapText="1"/>
    </xf>
    <xf numFmtId="0" fontId="12" fillId="0" borderId="1" xfId="7" applyFont="1" applyFill="1" applyBorder="1" applyAlignment="1">
      <alignment horizontal="center" vertical="center" wrapText="1"/>
    </xf>
    <xf numFmtId="0" fontId="12" fillId="2" borderId="1" xfId="7" applyFont="1" applyFill="1" applyBorder="1" applyAlignment="1">
      <alignment horizontal="center" vertical="center" wrapText="1"/>
    </xf>
    <xf numFmtId="164" fontId="12" fillId="2" borderId="1" xfId="7" applyNumberFormat="1" applyFont="1" applyFill="1" applyBorder="1" applyAlignment="1">
      <alignment horizontal="center" vertical="center" wrapText="1"/>
    </xf>
    <xf numFmtId="0" fontId="12" fillId="0" borderId="1" xfId="7" applyFont="1" applyFill="1" applyBorder="1" applyAlignment="1">
      <alignment horizontal="left" vertical="center" wrapText="1"/>
    </xf>
    <xf numFmtId="164" fontId="16" fillId="2" borderId="0" xfId="7" applyNumberFormat="1" applyFont="1" applyFill="1" applyBorder="1" applyAlignment="1">
      <alignment horizontal="center"/>
    </xf>
    <xf numFmtId="0" fontId="12" fillId="2" borderId="3" xfId="7" applyFont="1" applyFill="1" applyBorder="1" applyAlignment="1">
      <alignment horizontal="center" vertical="center" wrapText="1"/>
    </xf>
    <xf numFmtId="0" fontId="7" fillId="6" borderId="0" xfId="7" applyFont="1" applyFill="1" applyAlignment="1">
      <alignment horizontal="left"/>
    </xf>
    <xf numFmtId="0" fontId="7" fillId="6" borderId="0" xfId="7" applyFont="1" applyFill="1"/>
    <xf numFmtId="0" fontId="7" fillId="6" borderId="0" xfId="7" applyFont="1" applyFill="1" applyBorder="1"/>
    <xf numFmtId="0" fontId="7" fillId="2" borderId="0" xfId="7" applyFont="1" applyFill="1" applyBorder="1"/>
    <xf numFmtId="0" fontId="7" fillId="2" borderId="0" xfId="7" applyFont="1" applyFill="1" applyAlignment="1">
      <alignment horizontal="left"/>
    </xf>
    <xf numFmtId="0" fontId="17" fillId="2" borderId="0" xfId="1" applyNumberFormat="1" applyFont="1" applyFill="1" applyBorder="1" applyAlignment="1" applyProtection="1">
      <alignment horizontal="right" vertical="top"/>
    </xf>
    <xf numFmtId="0" fontId="11" fillId="5" borderId="2" xfId="4" applyNumberFormat="1" applyFont="1" applyFill="1" applyBorder="1" applyAlignment="1">
      <alignment horizontal="center" vertical="center" wrapText="1"/>
    </xf>
    <xf numFmtId="0" fontId="12" fillId="3" borderId="0" xfId="0" applyFont="1" applyFill="1" applyBorder="1" applyAlignment="1">
      <alignment wrapText="1"/>
    </xf>
    <xf numFmtId="0" fontId="12" fillId="3" borderId="0" xfId="0" applyFont="1" applyFill="1" applyAlignment="1">
      <alignment wrapText="1"/>
    </xf>
    <xf numFmtId="0" fontId="12" fillId="3" borderId="36" xfId="0" applyFont="1" applyFill="1" applyBorder="1"/>
    <xf numFmtId="0" fontId="12" fillId="6" borderId="36" xfId="0" applyFont="1" applyFill="1" applyBorder="1"/>
    <xf numFmtId="0" fontId="7" fillId="4" borderId="0" xfId="7" applyFont="1" applyFill="1"/>
    <xf numFmtId="0" fontId="12" fillId="4" borderId="0" xfId="7" applyFont="1" applyFill="1"/>
    <xf numFmtId="0" fontId="18" fillId="2" borderId="0" xfId="4" applyNumberFormat="1" applyFont="1" applyFill="1" applyBorder="1" applyAlignment="1">
      <alignment horizontal="left" vertical="top"/>
    </xf>
    <xf numFmtId="49" fontId="11" fillId="2" borderId="0" xfId="4" applyNumberFormat="1" applyFont="1" applyFill="1" applyBorder="1" applyAlignment="1">
      <alignment vertical="center" wrapText="1"/>
    </xf>
    <xf numFmtId="0" fontId="11" fillId="4" borderId="13" xfId="4" applyNumberFormat="1" applyFont="1" applyFill="1" applyBorder="1" applyAlignment="1">
      <alignment horizontal="center" vertical="center" wrapText="1"/>
    </xf>
    <xf numFmtId="0" fontId="12" fillId="4" borderId="0" xfId="7" applyFont="1" applyFill="1" applyBorder="1" applyAlignment="1">
      <alignment horizontal="center" vertical="center" wrapText="1"/>
    </xf>
    <xf numFmtId="0" fontId="11" fillId="2" borderId="1" xfId="7" applyFont="1" applyFill="1" applyBorder="1" applyAlignment="1">
      <alignment horizontal="center" vertical="center" wrapText="1"/>
    </xf>
    <xf numFmtId="0" fontId="11" fillId="2" borderId="1" xfId="7" applyFont="1" applyFill="1" applyBorder="1" applyAlignment="1" applyProtection="1">
      <alignment horizontal="center" vertical="center" wrapText="1"/>
    </xf>
    <xf numFmtId="0" fontId="11" fillId="4" borderId="0" xfId="4" applyNumberFormat="1" applyFont="1" applyFill="1" applyBorder="1" applyAlignment="1">
      <alignment horizontal="center" textRotation="90" wrapText="1"/>
    </xf>
    <xf numFmtId="0" fontId="11" fillId="2" borderId="0" xfId="7" applyFont="1" applyFill="1"/>
    <xf numFmtId="0" fontId="12" fillId="2" borderId="0" xfId="7" applyFont="1" applyFill="1" applyBorder="1"/>
    <xf numFmtId="0" fontId="11" fillId="2" borderId="0" xfId="7" applyFont="1" applyFill="1" applyBorder="1"/>
    <xf numFmtId="0" fontId="12" fillId="6" borderId="0" xfId="7" applyFont="1" applyFill="1"/>
    <xf numFmtId="0" fontId="12" fillId="2" borderId="1" xfId="7" applyFont="1" applyFill="1" applyBorder="1" applyAlignment="1">
      <alignment horizontal="center" vertical="top" wrapText="1"/>
    </xf>
    <xf numFmtId="0" fontId="12" fillId="2" borderId="1" xfId="7" applyFont="1" applyFill="1" applyBorder="1" applyAlignment="1">
      <alignment horizontal="left" vertical="top" wrapText="1"/>
    </xf>
    <xf numFmtId="0" fontId="12" fillId="6" borderId="0" xfId="7" applyFont="1" applyFill="1" applyBorder="1" applyAlignment="1">
      <alignment horizontal="center" vertical="top" wrapText="1"/>
    </xf>
    <xf numFmtId="0" fontId="12" fillId="6" borderId="0" xfId="7" applyFont="1" applyFill="1" applyBorder="1" applyAlignment="1">
      <alignment horizontal="left" vertical="top" wrapText="1"/>
    </xf>
    <xf numFmtId="0" fontId="11" fillId="2" borderId="0" xfId="7" applyFont="1" applyFill="1" applyAlignment="1">
      <alignment horizontal="left"/>
    </xf>
    <xf numFmtId="0" fontId="12" fillId="2" borderId="0" xfId="7" applyFont="1" applyFill="1" applyAlignment="1"/>
    <xf numFmtId="0" fontId="12" fillId="2" borderId="3" xfId="7" applyFont="1" applyFill="1" applyBorder="1" applyAlignment="1">
      <alignment horizontal="center" vertical="top" wrapText="1"/>
    </xf>
    <xf numFmtId="0" fontId="12" fillId="2" borderId="3" xfId="7" applyFont="1" applyFill="1" applyBorder="1" applyAlignment="1">
      <alignment horizontal="left" vertical="top" wrapText="1"/>
    </xf>
    <xf numFmtId="0" fontId="18" fillId="2" borderId="0" xfId="7" applyFont="1" applyFill="1"/>
    <xf numFmtId="0" fontId="12" fillId="0" borderId="3" xfId="7" applyFont="1" applyFill="1" applyBorder="1" applyAlignment="1">
      <alignment horizontal="left" vertical="top" wrapText="1"/>
    </xf>
    <xf numFmtId="0" fontId="11" fillId="2" borderId="0" xfId="7" applyFont="1" applyFill="1" applyAlignment="1">
      <alignment horizontal="left" vertical="top"/>
    </xf>
    <xf numFmtId="0" fontId="18" fillId="2" borderId="0" xfId="7" applyFont="1" applyFill="1" applyAlignment="1">
      <alignment vertical="top"/>
    </xf>
    <xf numFmtId="0" fontId="11" fillId="4" borderId="0" xfId="0" applyFont="1" applyFill="1" applyAlignment="1">
      <alignment vertical="top"/>
    </xf>
    <xf numFmtId="0" fontId="18" fillId="2" borderId="0" xfId="4" applyNumberFormat="1" applyFont="1" applyFill="1" applyBorder="1" applyAlignment="1">
      <alignment vertical="top"/>
    </xf>
    <xf numFmtId="0" fontId="33" fillId="5" borderId="0" xfId="0" applyFont="1" applyFill="1" applyAlignment="1">
      <alignment horizontal="center" vertical="center"/>
    </xf>
    <xf numFmtId="0" fontId="32" fillId="11" borderId="0" xfId="0" applyFont="1" applyFill="1" applyAlignment="1">
      <alignment horizontal="center" vertical="center" wrapTex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2" fillId="4" borderId="0" xfId="0" applyFont="1" applyFill="1" applyAlignment="1">
      <alignment horizontal="left" vertical="center" wrapText="1" indent="4"/>
    </xf>
    <xf numFmtId="0" fontId="38" fillId="0" borderId="43" xfId="0" applyFont="1" applyBorder="1"/>
    <xf numFmtId="0" fontId="38" fillId="0" borderId="0" xfId="0" applyFont="1"/>
    <xf numFmtId="0" fontId="1" fillId="0" borderId="44" xfId="0" applyFont="1" applyBorder="1"/>
    <xf numFmtId="0" fontId="1" fillId="0" borderId="0" xfId="0" applyFont="1"/>
    <xf numFmtId="0" fontId="1" fillId="0" borderId="0" xfId="0" applyFont="1" applyAlignment="1">
      <alignment horizontal="center" vertical="center"/>
    </xf>
    <xf numFmtId="0" fontId="1" fillId="0" borderId="43" xfId="0" applyFont="1" applyBorder="1"/>
    <xf numFmtId="4" fontId="11" fillId="5" borderId="10" xfId="0" applyNumberFormat="1" applyFont="1" applyFill="1" applyBorder="1" applyAlignment="1" applyProtection="1">
      <alignment horizontal="center" vertical="center"/>
      <protection hidden="1"/>
    </xf>
    <xf numFmtId="4" fontId="41" fillId="5" borderId="10" xfId="0" applyNumberFormat="1" applyFont="1" applyFill="1" applyBorder="1" applyAlignment="1" applyProtection="1">
      <alignment horizontal="center" vertical="center"/>
      <protection hidden="1"/>
    </xf>
    <xf numFmtId="4" fontId="41" fillId="5" borderId="50" xfId="0" applyNumberFormat="1" applyFont="1" applyFill="1" applyBorder="1" applyAlignment="1" applyProtection="1">
      <alignment horizontal="center" vertical="center"/>
      <protection hidden="1"/>
    </xf>
    <xf numFmtId="0" fontId="15" fillId="5" borderId="50" xfId="0" applyFont="1" applyFill="1" applyBorder="1" applyAlignment="1" applyProtection="1">
      <alignment horizontal="center" vertical="center"/>
      <protection hidden="1"/>
    </xf>
    <xf numFmtId="0" fontId="15" fillId="12" borderId="62" xfId="0" applyFont="1" applyFill="1" applyBorder="1" applyAlignment="1" applyProtection="1">
      <alignment horizontal="center"/>
      <protection hidden="1"/>
    </xf>
    <xf numFmtId="0" fontId="15" fillId="12" borderId="10" xfId="0" applyFont="1" applyFill="1" applyBorder="1" applyAlignment="1" applyProtection="1">
      <alignment horizontal="center" vertical="top" wrapText="1"/>
      <protection hidden="1"/>
    </xf>
    <xf numFmtId="0" fontId="15" fillId="12" borderId="10" xfId="0" applyFont="1" applyFill="1" applyBorder="1" applyAlignment="1" applyProtection="1">
      <alignment horizontal="center"/>
      <protection hidden="1"/>
    </xf>
    <xf numFmtId="0" fontId="18" fillId="14" borderId="58" xfId="0" applyFont="1" applyFill="1" applyBorder="1" applyAlignment="1">
      <alignment horizontal="center" vertical="center"/>
    </xf>
    <xf numFmtId="0" fontId="18" fillId="14" borderId="63" xfId="0" applyFont="1" applyFill="1" applyBorder="1" applyAlignment="1">
      <alignment horizontal="center" vertical="center"/>
    </xf>
    <xf numFmtId="4" fontId="7" fillId="13" borderId="65" xfId="0" applyNumberFormat="1" applyFont="1" applyFill="1" applyBorder="1" applyAlignment="1" applyProtection="1">
      <alignment horizontal="center" vertical="center"/>
      <protection locked="0"/>
    </xf>
    <xf numFmtId="4" fontId="7" fillId="13" borderId="66" xfId="0" applyNumberFormat="1" applyFont="1" applyFill="1" applyBorder="1" applyAlignment="1" applyProtection="1">
      <alignment horizontal="center" vertical="center"/>
      <protection locked="0"/>
    </xf>
    <xf numFmtId="0" fontId="12" fillId="0" borderId="43" xfId="0" applyFont="1" applyFill="1" applyBorder="1" applyAlignment="1">
      <alignment horizontal="center" vertical="center"/>
    </xf>
    <xf numFmtId="0" fontId="13" fillId="0" borderId="43" xfId="7" applyFont="1" applyFill="1" applyBorder="1" applyAlignment="1">
      <alignment horizontal="left" vertical="center" wrapText="1"/>
    </xf>
    <xf numFmtId="0" fontId="1" fillId="0" borderId="67" xfId="0" applyFont="1" applyBorder="1"/>
    <xf numFmtId="0" fontId="1" fillId="0" borderId="45" xfId="0" applyFont="1" applyBorder="1"/>
    <xf numFmtId="0" fontId="15" fillId="12" borderId="53" xfId="0" applyFont="1" applyFill="1" applyBorder="1" applyAlignment="1" applyProtection="1">
      <alignment horizontal="center"/>
      <protection hidden="1"/>
    </xf>
    <xf numFmtId="0" fontId="13" fillId="2" borderId="43" xfId="7" applyFont="1" applyFill="1" applyBorder="1" applyAlignment="1">
      <alignment horizontal="left" vertical="center" wrapText="1"/>
    </xf>
    <xf numFmtId="0" fontId="13" fillId="0" borderId="47" xfId="7" applyFont="1" applyFill="1" applyBorder="1" applyAlignment="1">
      <alignment horizontal="left" vertical="center" wrapText="1"/>
    </xf>
    <xf numFmtId="0" fontId="12" fillId="0" borderId="47" xfId="0" applyFont="1" applyFill="1" applyBorder="1" applyAlignment="1">
      <alignment horizontal="center" vertical="center"/>
    </xf>
    <xf numFmtId="0" fontId="15" fillId="12" borderId="10" xfId="0" applyFont="1" applyFill="1" applyBorder="1" applyAlignment="1" applyProtection="1">
      <alignment horizontal="center" vertical="center"/>
      <protection hidden="1"/>
    </xf>
    <xf numFmtId="0" fontId="1" fillId="0" borderId="46" xfId="0" applyFont="1" applyBorder="1"/>
    <xf numFmtId="0" fontId="1" fillId="0" borderId="47" xfId="0" applyFont="1" applyBorder="1"/>
    <xf numFmtId="0" fontId="1" fillId="0" borderId="48" xfId="0" applyFont="1" applyBorder="1"/>
    <xf numFmtId="0" fontId="1" fillId="0" borderId="0" xfId="0" applyFont="1" applyAlignment="1">
      <alignment horizontal="right"/>
    </xf>
    <xf numFmtId="0" fontId="1" fillId="0" borderId="43" xfId="0" applyFont="1" applyBorder="1" applyAlignment="1">
      <alignment horizontal="right"/>
    </xf>
    <xf numFmtId="0" fontId="1" fillId="0" borderId="44" xfId="0" applyFont="1" applyBorder="1" applyAlignment="1">
      <alignment horizontal="right"/>
    </xf>
    <xf numFmtId="4" fontId="12" fillId="4" borderId="55" xfId="0" applyNumberFormat="1" applyFont="1" applyFill="1" applyBorder="1" applyAlignment="1" applyProtection="1">
      <alignment horizontal="center" vertical="center"/>
      <protection locked="0"/>
    </xf>
    <xf numFmtId="4" fontId="12" fillId="13" borderId="65" xfId="0" applyNumberFormat="1" applyFont="1" applyFill="1" applyBorder="1" applyAlignment="1" applyProtection="1">
      <alignment horizontal="center" vertical="center"/>
      <protection locked="0"/>
    </xf>
    <xf numFmtId="4" fontId="12" fillId="13" borderId="66" xfId="0" applyNumberFormat="1" applyFont="1" applyFill="1" applyBorder="1" applyAlignment="1" applyProtection="1">
      <alignment horizontal="center" vertical="center"/>
      <protection locked="0"/>
    </xf>
    <xf numFmtId="2" fontId="11" fillId="12" borderId="53" xfId="0" applyNumberFormat="1" applyFont="1" applyFill="1" applyBorder="1" applyAlignment="1">
      <alignment horizontal="center"/>
    </xf>
    <xf numFmtId="4" fontId="12" fillId="5" borderId="40" xfId="0" applyNumberFormat="1" applyFont="1" applyFill="1" applyBorder="1" applyAlignment="1" applyProtection="1">
      <alignment horizontal="center"/>
      <protection hidden="1"/>
    </xf>
    <xf numFmtId="0" fontId="12" fillId="0" borderId="11" xfId="0" applyFont="1" applyBorder="1" applyAlignment="1">
      <alignment wrapText="1"/>
    </xf>
    <xf numFmtId="0" fontId="12" fillId="0" borderId="12" xfId="0" applyFont="1" applyBorder="1" applyAlignment="1">
      <alignment wrapText="1"/>
    </xf>
    <xf numFmtId="0" fontId="12" fillId="0" borderId="2" xfId="0" applyFont="1" applyBorder="1" applyAlignment="1">
      <alignment wrapText="1"/>
    </xf>
    <xf numFmtId="0" fontId="12" fillId="0" borderId="14" xfId="0" applyFont="1" applyBorder="1" applyAlignment="1">
      <alignment wrapText="1"/>
    </xf>
    <xf numFmtId="0" fontId="12" fillId="0" borderId="17" xfId="0" applyFont="1" applyBorder="1" applyAlignment="1">
      <alignment wrapText="1"/>
    </xf>
    <xf numFmtId="0" fontId="1" fillId="0" borderId="0" xfId="0" applyFont="1" applyBorder="1"/>
    <xf numFmtId="0" fontId="15" fillId="12" borderId="49" xfId="0" applyFont="1" applyFill="1" applyBorder="1" applyAlignment="1" applyProtection="1">
      <alignment horizontal="center" vertical="center"/>
      <protection hidden="1"/>
    </xf>
    <xf numFmtId="0" fontId="12" fillId="0" borderId="18" xfId="0" applyFont="1" applyBorder="1" applyAlignment="1">
      <alignment wrapText="1"/>
    </xf>
    <xf numFmtId="0" fontId="12" fillId="0" borderId="19" xfId="0" applyFont="1" applyBorder="1"/>
    <xf numFmtId="0" fontId="12" fillId="2" borderId="1" xfId="7" applyNumberFormat="1" applyFont="1" applyFill="1" applyBorder="1" applyAlignment="1">
      <alignment horizontal="center" vertical="center" wrapText="1"/>
    </xf>
    <xf numFmtId="4" fontId="12" fillId="0" borderId="55" xfId="0" applyNumberFormat="1" applyFont="1" applyFill="1" applyBorder="1" applyAlignment="1" applyProtection="1">
      <alignment horizontal="center" vertical="center"/>
      <protection locked="0"/>
    </xf>
    <xf numFmtId="4" fontId="12" fillId="0" borderId="24" xfId="0" applyNumberFormat="1" applyFont="1" applyFill="1" applyBorder="1" applyAlignment="1" applyProtection="1">
      <alignment horizontal="center" vertical="center"/>
      <protection locked="0"/>
    </xf>
    <xf numFmtId="0" fontId="32" fillId="4" borderId="0" xfId="0" applyFont="1" applyFill="1" applyAlignment="1">
      <alignment horizontal="center" wrapText="1"/>
    </xf>
    <xf numFmtId="0" fontId="15" fillId="5" borderId="10" xfId="0" applyFont="1" applyFill="1" applyBorder="1" applyAlignment="1" applyProtection="1">
      <alignment horizontal="center" vertical="center"/>
      <protection hidden="1"/>
    </xf>
    <xf numFmtId="0" fontId="15" fillId="12" borderId="69" xfId="0" applyFont="1" applyFill="1" applyBorder="1" applyAlignment="1" applyProtection="1">
      <alignment horizontal="center"/>
      <protection hidden="1"/>
    </xf>
    <xf numFmtId="4" fontId="12" fillId="0" borderId="62" xfId="0" applyNumberFormat="1" applyFont="1" applyFill="1" applyBorder="1" applyAlignment="1" applyProtection="1">
      <alignment horizontal="center" vertical="center"/>
      <protection locked="0"/>
    </xf>
    <xf numFmtId="4" fontId="12" fillId="0" borderId="65" xfId="0" applyNumberFormat="1" applyFont="1" applyFill="1" applyBorder="1" applyAlignment="1" applyProtection="1">
      <alignment horizontal="center" vertical="center"/>
      <protection locked="0"/>
    </xf>
    <xf numFmtId="4" fontId="12" fillId="0" borderId="66" xfId="0" applyNumberFormat="1" applyFont="1" applyFill="1" applyBorder="1" applyAlignment="1" applyProtection="1">
      <alignment horizontal="center" vertical="center"/>
      <protection locked="0"/>
    </xf>
    <xf numFmtId="0" fontId="1" fillId="0" borderId="0" xfId="0" applyFont="1" applyFill="1" applyBorder="1"/>
    <xf numFmtId="0" fontId="15" fillId="0" borderId="0" xfId="0" applyFont="1" applyFill="1" applyBorder="1" applyAlignment="1" applyProtection="1">
      <alignment horizontal="center"/>
      <protection hidden="1"/>
    </xf>
    <xf numFmtId="4" fontId="41" fillId="0" borderId="0" xfId="0" applyNumberFormat="1" applyFont="1" applyFill="1" applyBorder="1" applyProtection="1">
      <protection hidden="1"/>
    </xf>
    <xf numFmtId="0" fontId="15" fillId="5" borderId="61" xfId="0" applyFont="1" applyFill="1" applyBorder="1" applyAlignment="1" applyProtection="1">
      <alignment horizontal="center" vertical="center"/>
      <protection hidden="1"/>
    </xf>
    <xf numFmtId="0" fontId="15" fillId="5" borderId="31" xfId="0" applyFont="1" applyFill="1" applyBorder="1" applyAlignment="1" applyProtection="1">
      <alignment horizontal="center" vertical="center"/>
      <protection hidden="1"/>
    </xf>
    <xf numFmtId="0" fontId="18" fillId="0" borderId="49" xfId="0" applyFont="1" applyBorder="1" applyAlignment="1">
      <alignment vertical="top"/>
    </xf>
    <xf numFmtId="0" fontId="12" fillId="0" borderId="68" xfId="0" applyFont="1" applyBorder="1" applyAlignment="1">
      <alignment horizontal="left" vertical="center" wrapText="1"/>
    </xf>
    <xf numFmtId="0" fontId="18" fillId="0" borderId="58" xfId="0" applyFont="1" applyBorder="1" applyAlignment="1">
      <alignment vertical="top"/>
    </xf>
    <xf numFmtId="0" fontId="11" fillId="0" borderId="0" xfId="0" applyFont="1" applyBorder="1" applyAlignment="1">
      <alignment vertical="center"/>
    </xf>
    <xf numFmtId="0" fontId="11" fillId="0" borderId="58" xfId="0" applyFont="1" applyBorder="1" applyAlignment="1">
      <alignment vertical="center"/>
    </xf>
    <xf numFmtId="0" fontId="12" fillId="0" borderId="58" xfId="0" applyFont="1" applyBorder="1"/>
    <xf numFmtId="0" fontId="12" fillId="0" borderId="63" xfId="0" applyFont="1" applyBorder="1"/>
    <xf numFmtId="0" fontId="18" fillId="0" borderId="0" xfId="0" applyFont="1" applyBorder="1" applyAlignment="1">
      <alignment vertical="top"/>
    </xf>
    <xf numFmtId="0" fontId="11" fillId="0" borderId="0" xfId="0" applyFont="1" applyBorder="1" applyAlignment="1">
      <alignment vertical="top"/>
    </xf>
    <xf numFmtId="0" fontId="12" fillId="4" borderId="68" xfId="0" applyFont="1" applyFill="1" applyBorder="1"/>
    <xf numFmtId="0" fontId="12" fillId="4" borderId="13" xfId="0" applyFont="1" applyFill="1" applyBorder="1"/>
    <xf numFmtId="0" fontId="12" fillId="2" borderId="72" xfId="0" applyFont="1" applyFill="1" applyBorder="1" applyAlignment="1">
      <alignment horizontal="center" vertical="top" wrapText="1"/>
    </xf>
    <xf numFmtId="0" fontId="12" fillId="2" borderId="72" xfId="0" applyNumberFormat="1" applyFont="1" applyFill="1" applyBorder="1" applyAlignment="1">
      <alignment horizontal="left" vertical="top" wrapText="1"/>
    </xf>
    <xf numFmtId="0" fontId="18" fillId="2" borderId="0" xfId="13" applyNumberFormat="1" applyFont="1" applyFill="1" applyBorder="1" applyAlignment="1">
      <alignment horizontal="left" vertical="top"/>
    </xf>
    <xf numFmtId="0" fontId="11" fillId="2" borderId="0" xfId="13" applyNumberFormat="1" applyFont="1" applyFill="1" applyBorder="1" applyAlignment="1">
      <alignment horizontal="left"/>
    </xf>
    <xf numFmtId="0" fontId="12" fillId="2" borderId="0" xfId="13" applyFont="1" applyFill="1" applyBorder="1"/>
    <xf numFmtId="0" fontId="14" fillId="2" borderId="0" xfId="13" applyNumberFormat="1" applyFont="1" applyFill="1" applyBorder="1" applyAlignment="1">
      <alignment horizontal="left"/>
    </xf>
    <xf numFmtId="0" fontId="12" fillId="2" borderId="0" xfId="13" applyNumberFormat="1" applyFont="1" applyFill="1" applyBorder="1" applyAlignment="1">
      <alignment wrapText="1"/>
    </xf>
    <xf numFmtId="0" fontId="12" fillId="2" borderId="0" xfId="13" applyFont="1" applyFill="1" applyAlignment="1">
      <alignment wrapText="1"/>
    </xf>
    <xf numFmtId="0" fontId="11" fillId="5" borderId="68" xfId="13" applyNumberFormat="1" applyFont="1" applyFill="1" applyBorder="1" applyAlignment="1">
      <alignment horizontal="center" vertical="center" wrapText="1"/>
    </xf>
    <xf numFmtId="0" fontId="12" fillId="3" borderId="0" xfId="13" applyFont="1" applyFill="1" applyBorder="1" applyAlignment="1">
      <alignment wrapText="1"/>
    </xf>
    <xf numFmtId="0" fontId="12" fillId="2" borderId="0" xfId="13" applyFont="1" applyFill="1" applyBorder="1" applyAlignment="1">
      <alignment wrapText="1"/>
    </xf>
    <xf numFmtId="0" fontId="12" fillId="0" borderId="1" xfId="13" quotePrefix="1" applyFont="1" applyFill="1" applyBorder="1" applyAlignment="1">
      <alignment horizontal="center" vertical="top" wrapText="1"/>
    </xf>
    <xf numFmtId="0" fontId="12" fillId="0" borderId="1" xfId="13" quotePrefix="1" applyFont="1" applyFill="1" applyBorder="1" applyAlignment="1">
      <alignment horizontal="left" vertical="top" wrapText="1"/>
    </xf>
    <xf numFmtId="0" fontId="12" fillId="0" borderId="1" xfId="13" applyFont="1" applyFill="1" applyBorder="1" applyAlignment="1">
      <alignment horizontal="left" vertical="top" wrapText="1"/>
    </xf>
    <xf numFmtId="0" fontId="12" fillId="3" borderId="0" xfId="13" applyFont="1" applyFill="1" applyAlignment="1">
      <alignment wrapText="1"/>
    </xf>
    <xf numFmtId="0" fontId="12" fillId="0" borderId="1" xfId="13" applyNumberFormat="1" applyFont="1" applyFill="1" applyBorder="1" applyAlignment="1">
      <alignment horizontal="center" vertical="center" wrapText="1"/>
    </xf>
    <xf numFmtId="0" fontId="12" fillId="0" borderId="36" xfId="13" applyFont="1" applyFill="1" applyBorder="1"/>
    <xf numFmtId="0" fontId="12" fillId="6" borderId="0" xfId="13" applyFont="1" applyFill="1" applyAlignment="1">
      <alignment wrapText="1"/>
    </xf>
    <xf numFmtId="0" fontId="12" fillId="2" borderId="0" xfId="13" applyFont="1" applyFill="1"/>
    <xf numFmtId="0" fontId="48" fillId="0" borderId="43" xfId="0" applyFont="1" applyFill="1" applyBorder="1" applyAlignment="1">
      <alignment horizontal="center" vertical="center"/>
    </xf>
    <xf numFmtId="0" fontId="12" fillId="10" borderId="32"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2" fillId="10" borderId="3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7" fillId="0" borderId="1" xfId="13" applyNumberFormat="1" applyFont="1" applyFill="1" applyBorder="1" applyAlignment="1">
      <alignment horizontal="left" vertical="center" wrapText="1"/>
    </xf>
    <xf numFmtId="0" fontId="47" fillId="0" borderId="1" xfId="7" applyFont="1" applyFill="1" applyBorder="1" applyAlignment="1">
      <alignment horizontal="left" vertical="center"/>
    </xf>
    <xf numFmtId="0" fontId="12" fillId="0" borderId="1" xfId="13" applyNumberFormat="1" applyFont="1" applyFill="1" applyBorder="1" applyAlignment="1">
      <alignment horizontal="left" vertical="center" wrapText="1"/>
    </xf>
    <xf numFmtId="3" fontId="12" fillId="2" borderId="1" xfId="7" applyNumberFormat="1" applyFont="1" applyFill="1" applyBorder="1" applyAlignment="1">
      <alignment horizontal="center" vertical="center" wrapText="1"/>
    </xf>
    <xf numFmtId="0" fontId="12" fillId="2" borderId="1" xfId="7" quotePrefix="1" applyFont="1" applyFill="1" applyBorder="1" applyAlignment="1">
      <alignment horizontal="center" vertical="center" wrapText="1"/>
    </xf>
    <xf numFmtId="0" fontId="11" fillId="2" borderId="3" xfId="7" applyFont="1" applyFill="1" applyBorder="1" applyAlignment="1">
      <alignment horizontal="center" vertical="center" wrapText="1"/>
    </xf>
    <xf numFmtId="0" fontId="12" fillId="0" borderId="1" xfId="13" quotePrefix="1"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2" borderId="1" xfId="0" quotePrefix="1" applyFont="1" applyFill="1" applyBorder="1" applyAlignment="1">
      <alignment horizontal="center" vertical="center" wrapText="1"/>
    </xf>
    <xf numFmtId="0" fontId="12" fillId="2" borderId="1" xfId="0" applyFont="1" applyFill="1" applyBorder="1" applyAlignment="1">
      <alignment horizontal="center" vertical="center" wrapText="1"/>
    </xf>
    <xf numFmtId="0" fontId="49" fillId="2" borderId="1" xfId="7" applyFont="1" applyFill="1" applyBorder="1" applyAlignment="1">
      <alignment horizontal="left" vertical="top" wrapText="1"/>
    </xf>
    <xf numFmtId="0" fontId="12" fillId="2" borderId="1" xfId="7" applyFont="1" applyFill="1" applyBorder="1" applyAlignment="1">
      <alignment vertical="top" wrapText="1"/>
    </xf>
    <xf numFmtId="0" fontId="11" fillId="5" borderId="24" xfId="4" applyNumberFormat="1" applyFont="1" applyFill="1" applyBorder="1" applyAlignment="1">
      <alignment horizontal="center" vertical="center" wrapText="1"/>
    </xf>
    <xf numFmtId="0" fontId="18" fillId="0" borderId="61" xfId="0" applyFont="1" applyBorder="1" applyAlignment="1">
      <alignment vertical="top" wrapText="1"/>
    </xf>
    <xf numFmtId="0" fontId="12" fillId="2" borderId="0" xfId="0" applyFont="1" applyFill="1" applyBorder="1" applyAlignment="1"/>
    <xf numFmtId="0" fontId="12" fillId="2" borderId="21" xfId="0" applyFont="1" applyFill="1" applyBorder="1" applyAlignment="1">
      <alignment horizontal="right"/>
    </xf>
    <xf numFmtId="0" fontId="12" fillId="10" borderId="68" xfId="0" applyFont="1" applyFill="1" applyBorder="1" applyAlignment="1">
      <alignment horizontal="center"/>
    </xf>
    <xf numFmtId="0" fontId="12" fillId="9" borderId="68" xfId="0" applyFont="1" applyFill="1" applyBorder="1" applyAlignment="1">
      <alignment horizontal="center"/>
    </xf>
    <xf numFmtId="0" fontId="12" fillId="8" borderId="68" xfId="0" applyFont="1" applyFill="1" applyBorder="1" applyAlignment="1">
      <alignment horizontal="center"/>
    </xf>
    <xf numFmtId="4" fontId="11" fillId="5" borderId="10" xfId="0" applyNumberFormat="1" applyFont="1" applyFill="1" applyBorder="1" applyAlignment="1">
      <alignment horizontal="center" vertical="center"/>
    </xf>
    <xf numFmtId="0" fontId="15" fillId="5" borderId="10" xfId="0" applyFont="1" applyFill="1" applyBorder="1" applyAlignment="1" applyProtection="1">
      <alignment horizontal="center" vertical="center"/>
      <protection hidden="1"/>
    </xf>
    <xf numFmtId="0" fontId="1" fillId="0" borderId="67" xfId="0" applyFont="1" applyBorder="1" applyAlignment="1">
      <alignment horizontal="right"/>
    </xf>
    <xf numFmtId="0" fontId="12" fillId="0" borderId="45" xfId="0" applyFont="1" applyFill="1" applyBorder="1" applyAlignment="1">
      <alignment horizontal="center" vertical="center"/>
    </xf>
    <xf numFmtId="0" fontId="17" fillId="2" borderId="0" xfId="1" applyNumberFormat="1" applyFont="1" applyFill="1" applyBorder="1" applyAlignment="1" applyProtection="1">
      <alignment horizontal="right" vertical="top"/>
    </xf>
    <xf numFmtId="0" fontId="12" fillId="2" borderId="7" xfId="7" applyFont="1" applyFill="1" applyBorder="1" applyAlignment="1">
      <alignment horizontal="left" vertical="center" wrapText="1"/>
    </xf>
    <xf numFmtId="0" fontId="12" fillId="0" borderId="1" xfId="13" quotePrefix="1" applyFont="1" applyFill="1" applyBorder="1" applyAlignment="1">
      <alignment vertical="top" wrapText="1"/>
    </xf>
    <xf numFmtId="0" fontId="12" fillId="0" borderId="1" xfId="13" applyFont="1" applyFill="1" applyBorder="1" applyAlignment="1">
      <alignment vertical="top" wrapText="1"/>
    </xf>
    <xf numFmtId="1" fontId="12" fillId="2" borderId="1" xfId="7" applyNumberFormat="1" applyFont="1" applyFill="1" applyBorder="1" applyAlignment="1" applyProtection="1">
      <alignment horizontal="left" vertical="top" wrapText="1"/>
      <protection locked="0"/>
    </xf>
    <xf numFmtId="0" fontId="12" fillId="0" borderId="8" xfId="7" applyFont="1" applyFill="1" applyBorder="1" applyAlignment="1">
      <alignment horizontal="left" vertical="center" wrapText="1"/>
    </xf>
    <xf numFmtId="4" fontId="41" fillId="5" borderId="10" xfId="0" applyNumberFormat="1" applyFont="1" applyFill="1" applyBorder="1" applyAlignment="1" applyProtection="1">
      <alignment horizontal="center"/>
      <protection hidden="1"/>
    </xf>
    <xf numFmtId="4" fontId="41" fillId="5" borderId="49" xfId="0" applyNumberFormat="1" applyFont="1" applyFill="1" applyBorder="1" applyAlignment="1" applyProtection="1">
      <alignment horizontal="center"/>
      <protection hidden="1"/>
    </xf>
    <xf numFmtId="0" fontId="11" fillId="15" borderId="37" xfId="4" applyNumberFormat="1" applyFont="1" applyFill="1" applyBorder="1" applyAlignment="1">
      <alignment horizontal="center" vertical="center" wrapText="1"/>
    </xf>
    <xf numFmtId="0" fontId="11" fillId="15" borderId="10" xfId="4" applyNumberFormat="1" applyFont="1" applyFill="1" applyBorder="1" applyAlignment="1">
      <alignment horizontal="center" vertical="center" wrapText="1"/>
    </xf>
    <xf numFmtId="0" fontId="11" fillId="15" borderId="10" xfId="0" applyFont="1" applyFill="1" applyBorder="1" applyAlignment="1">
      <alignment horizontal="center" vertical="center"/>
    </xf>
    <xf numFmtId="0" fontId="11" fillId="15" borderId="10" xfId="0" applyFont="1" applyFill="1" applyBorder="1" applyAlignment="1">
      <alignment horizontal="center" vertical="center" wrapText="1"/>
    </xf>
    <xf numFmtId="0" fontId="45" fillId="15" borderId="37" xfId="4" applyNumberFormat="1" applyFont="1" applyFill="1" applyBorder="1" applyAlignment="1">
      <alignment horizontal="center" vertical="center" wrapText="1"/>
    </xf>
    <xf numFmtId="0" fontId="11" fillId="15" borderId="39" xfId="4" applyNumberFormat="1" applyFont="1" applyFill="1" applyBorder="1" applyAlignment="1">
      <alignment horizontal="center" vertical="center" wrapText="1"/>
    </xf>
    <xf numFmtId="0" fontId="12" fillId="15" borderId="37" xfId="0" applyFont="1" applyFill="1" applyBorder="1" applyAlignment="1">
      <alignment horizontal="center" wrapText="1"/>
    </xf>
    <xf numFmtId="0" fontId="11" fillId="15" borderId="38" xfId="4" applyNumberFormat="1" applyFont="1" applyFill="1" applyBorder="1" applyAlignment="1">
      <alignment horizontal="center" vertical="center" wrapText="1"/>
    </xf>
    <xf numFmtId="49" fontId="12" fillId="15" borderId="1" xfId="4" applyNumberFormat="1" applyFont="1" applyFill="1" applyBorder="1" applyAlignment="1">
      <alignment wrapText="1"/>
    </xf>
    <xf numFmtId="0" fontId="11" fillId="15" borderId="2" xfId="4" applyNumberFormat="1" applyFont="1" applyFill="1" applyBorder="1" applyAlignment="1">
      <alignment horizontal="center" vertical="center" wrapText="1"/>
    </xf>
    <xf numFmtId="0" fontId="11" fillId="15" borderId="0" xfId="4" applyNumberFormat="1" applyFont="1" applyFill="1" applyBorder="1" applyAlignment="1">
      <alignment horizontal="left" textRotation="45" wrapText="1"/>
    </xf>
    <xf numFmtId="0" fontId="12" fillId="15" borderId="2" xfId="4" applyNumberFormat="1" applyFont="1" applyFill="1" applyBorder="1" applyAlignment="1">
      <alignment horizontal="center" textRotation="45" wrapText="1"/>
    </xf>
    <xf numFmtId="0" fontId="12" fillId="15" borderId="8" xfId="4" applyNumberFormat="1" applyFont="1" applyFill="1" applyBorder="1" applyAlignment="1">
      <alignment horizontal="center" textRotation="45" wrapText="1"/>
    </xf>
    <xf numFmtId="0" fontId="11" fillId="15" borderId="68" xfId="13" applyNumberFormat="1" applyFont="1" applyFill="1" applyBorder="1" applyAlignment="1">
      <alignment horizontal="center" vertical="center" wrapText="1"/>
    </xf>
    <xf numFmtId="0" fontId="11" fillId="15" borderId="25" xfId="13" applyNumberFormat="1" applyFont="1" applyFill="1" applyBorder="1" applyAlignment="1">
      <alignment horizontal="center" vertical="center" wrapText="1"/>
    </xf>
    <xf numFmtId="49" fontId="12" fillId="15" borderId="68" xfId="13" applyNumberFormat="1" applyFont="1" applyFill="1" applyBorder="1" applyAlignment="1">
      <alignment wrapText="1"/>
    </xf>
    <xf numFmtId="0" fontId="12" fillId="15" borderId="2" xfId="4" applyNumberFormat="1" applyFont="1" applyFill="1" applyBorder="1" applyAlignment="1">
      <alignment horizontal="center" vertical="center" wrapText="1"/>
    </xf>
    <xf numFmtId="0" fontId="11" fillId="15" borderId="25" xfId="4" applyNumberFormat="1" applyFont="1" applyFill="1" applyBorder="1" applyAlignment="1">
      <alignment horizontal="left" wrapText="1"/>
    </xf>
    <xf numFmtId="0" fontId="11" fillId="15" borderId="24" xfId="4" applyNumberFormat="1" applyFont="1" applyFill="1" applyBorder="1" applyAlignment="1">
      <alignment horizontal="center" textRotation="90" wrapText="1"/>
    </xf>
    <xf numFmtId="0" fontId="11" fillId="15" borderId="2" xfId="4" applyNumberFormat="1" applyFont="1" applyFill="1" applyBorder="1" applyAlignment="1">
      <alignment horizontal="center" textRotation="90" wrapText="1"/>
    </xf>
    <xf numFmtId="0" fontId="11" fillId="15" borderId="24" xfId="4" applyNumberFormat="1" applyFont="1" applyFill="1" applyBorder="1" applyAlignment="1" applyProtection="1">
      <alignment horizontal="center" vertical="center" wrapText="1"/>
    </xf>
    <xf numFmtId="0" fontId="11" fillId="15" borderId="52" xfId="4" applyNumberFormat="1" applyFont="1" applyFill="1" applyBorder="1" applyAlignment="1" applyProtection="1">
      <alignment horizontal="center" vertical="center" wrapText="1"/>
    </xf>
    <xf numFmtId="0" fontId="11" fillId="15" borderId="73" xfId="4" applyNumberFormat="1" applyFont="1" applyFill="1" applyBorder="1" applyAlignment="1" applyProtection="1">
      <alignment horizontal="center" vertical="center" wrapText="1"/>
    </xf>
    <xf numFmtId="49" fontId="12" fillId="15" borderId="2" xfId="4" applyNumberFormat="1" applyFont="1" applyFill="1" applyBorder="1" applyAlignment="1">
      <alignment wrapText="1"/>
    </xf>
    <xf numFmtId="0" fontId="12" fillId="15" borderId="25" xfId="4" applyNumberFormat="1" applyFont="1" applyFill="1" applyBorder="1" applyAlignment="1">
      <alignment horizontal="center" vertical="center" textRotation="90" wrapText="1"/>
    </xf>
    <xf numFmtId="0" fontId="12" fillId="15" borderId="68" xfId="13" applyNumberFormat="1" applyFont="1" applyFill="1" applyBorder="1" applyAlignment="1">
      <alignment horizontal="center" vertical="center" textRotation="90" wrapText="1"/>
    </xf>
    <xf numFmtId="0" fontId="11" fillId="15" borderId="68" xfId="0" applyFont="1" applyFill="1" applyBorder="1" applyAlignment="1">
      <alignment horizontal="center" vertical="center"/>
    </xf>
    <xf numFmtId="0" fontId="11" fillId="15" borderId="68" xfId="4" applyNumberFormat="1" applyFont="1" applyFill="1" applyBorder="1" applyAlignment="1">
      <alignment horizontal="center" vertical="center" wrapText="1"/>
    </xf>
    <xf numFmtId="0" fontId="15" fillId="15" borderId="10" xfId="0" applyFont="1" applyFill="1" applyBorder="1" applyAlignment="1" applyProtection="1">
      <alignment horizontal="center" vertical="center"/>
      <protection hidden="1"/>
    </xf>
    <xf numFmtId="0" fontId="37" fillId="15" borderId="10" xfId="0" applyFont="1" applyFill="1" applyBorder="1" applyAlignment="1" applyProtection="1">
      <alignment horizontal="center" vertical="center" wrapText="1"/>
      <protection locked="0"/>
    </xf>
    <xf numFmtId="0" fontId="37" fillId="15" borderId="49"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center" vertical="center"/>
      <protection hidden="1"/>
    </xf>
    <xf numFmtId="0" fontId="11" fillId="15" borderId="2" xfId="4" applyNumberFormat="1" applyFont="1" applyFill="1" applyBorder="1" applyAlignment="1">
      <alignment horizontal="left" wrapText="1"/>
    </xf>
    <xf numFmtId="0" fontId="11" fillId="15" borderId="2" xfId="4" applyNumberFormat="1" applyFont="1" applyFill="1" applyBorder="1" applyAlignment="1" applyProtection="1">
      <alignment horizontal="left" wrapText="1"/>
    </xf>
    <xf numFmtId="0" fontId="1" fillId="0" borderId="56" xfId="0" applyFont="1" applyBorder="1"/>
    <xf numFmtId="0" fontId="11" fillId="15" borderId="13" xfId="4" applyNumberFormat="1" applyFont="1" applyFill="1" applyBorder="1" applyAlignment="1">
      <alignment horizontal="center" vertical="center" wrapText="1"/>
    </xf>
    <xf numFmtId="0" fontId="12" fillId="6" borderId="74" xfId="0" applyFont="1" applyFill="1" applyBorder="1"/>
    <xf numFmtId="0" fontId="39" fillId="2" borderId="43" xfId="7" applyFont="1" applyFill="1" applyBorder="1" applyAlignment="1">
      <alignment horizontal="center" vertical="center" wrapText="1"/>
    </xf>
    <xf numFmtId="0" fontId="18" fillId="2" borderId="43" xfId="13" applyNumberFormat="1" applyFont="1" applyFill="1" applyBorder="1" applyAlignment="1">
      <alignment vertical="top"/>
    </xf>
    <xf numFmtId="9" fontId="1" fillId="0" borderId="43" xfId="0" applyNumberFormat="1" applyFont="1" applyBorder="1"/>
    <xf numFmtId="0" fontId="1" fillId="0" borderId="75" xfId="0" applyFont="1" applyBorder="1"/>
    <xf numFmtId="4" fontId="1" fillId="0" borderId="75" xfId="0" applyNumberFormat="1" applyFont="1" applyBorder="1"/>
    <xf numFmtId="0" fontId="1" fillId="0" borderId="54" xfId="0" applyFont="1" applyBorder="1"/>
    <xf numFmtId="0" fontId="1" fillId="0" borderId="21" xfId="0" applyFont="1" applyBorder="1"/>
    <xf numFmtId="0" fontId="18" fillId="14" borderId="57" xfId="0" applyFont="1" applyFill="1" applyBorder="1" applyAlignment="1">
      <alignment vertical="center"/>
    </xf>
    <xf numFmtId="0" fontId="18" fillId="14" borderId="59" xfId="0" applyFont="1" applyFill="1" applyBorder="1" applyAlignment="1">
      <alignment vertical="center"/>
    </xf>
    <xf numFmtId="43" fontId="42" fillId="14" borderId="0" xfId="14" applyFont="1" applyFill="1" applyBorder="1" applyAlignment="1">
      <alignment horizontal="center" vertical="center"/>
    </xf>
    <xf numFmtId="43" fontId="42" fillId="14" borderId="64" xfId="14" applyFont="1" applyFill="1" applyBorder="1" applyAlignment="1">
      <alignment horizontal="center" vertical="center"/>
    </xf>
    <xf numFmtId="9" fontId="42" fillId="14" borderId="0" xfId="0" applyNumberFormat="1" applyFont="1" applyFill="1" applyBorder="1" applyAlignment="1">
      <alignment horizontal="center" vertical="center"/>
    </xf>
    <xf numFmtId="9" fontId="42" fillId="14" borderId="64" xfId="0" applyNumberFormat="1" applyFont="1" applyFill="1" applyBorder="1" applyAlignment="1">
      <alignment horizontal="center" vertical="center"/>
    </xf>
    <xf numFmtId="9" fontId="42" fillId="14" borderId="0" xfId="3" applyFont="1" applyFill="1" applyBorder="1" applyAlignment="1">
      <alignment horizontal="center" vertical="center"/>
    </xf>
    <xf numFmtId="9" fontId="42" fillId="14" borderId="64" xfId="3" applyFont="1" applyFill="1" applyBorder="1" applyAlignment="1">
      <alignment horizontal="center" vertical="center"/>
    </xf>
    <xf numFmtId="0" fontId="18" fillId="14" borderId="60" xfId="0" applyFont="1" applyFill="1" applyBorder="1" applyAlignment="1">
      <alignment vertical="center"/>
    </xf>
    <xf numFmtId="0" fontId="15" fillId="0" borderId="0" xfId="0" applyFont="1" applyFill="1" applyBorder="1" applyAlignment="1" applyProtection="1">
      <alignment vertical="center"/>
      <protection hidden="1"/>
    </xf>
    <xf numFmtId="0" fontId="41" fillId="5" borderId="52" xfId="0" applyFont="1" applyFill="1" applyBorder="1" applyAlignment="1" applyProtection="1">
      <alignment vertical="center"/>
      <protection hidden="1"/>
    </xf>
    <xf numFmtId="0" fontId="39" fillId="2" borderId="43" xfId="7"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11" fillId="5" borderId="75" xfId="0" applyFont="1" applyFill="1" applyBorder="1" applyAlignment="1">
      <alignment horizontal="center" vertical="center"/>
    </xf>
    <xf numFmtId="0" fontId="15" fillId="0" borderId="59" xfId="0" applyFont="1" applyFill="1" applyBorder="1" applyAlignment="1" applyProtection="1">
      <alignment vertical="center" wrapText="1"/>
      <protection hidden="1"/>
    </xf>
    <xf numFmtId="0" fontId="15" fillId="5" borderId="20" xfId="0" applyFont="1" applyFill="1" applyBorder="1" applyAlignment="1" applyProtection="1">
      <alignment horizontal="center"/>
      <protection hidden="1"/>
    </xf>
    <xf numFmtId="0" fontId="15" fillId="5" borderId="0" xfId="0" applyFont="1" applyFill="1" applyBorder="1" applyAlignment="1" applyProtection="1">
      <alignment horizontal="center"/>
      <protection hidden="1"/>
    </xf>
    <xf numFmtId="0" fontId="15" fillId="5" borderId="21" xfId="0" applyFont="1" applyFill="1" applyBorder="1" applyAlignment="1" applyProtection="1">
      <alignment horizontal="center"/>
      <protection hidden="1"/>
    </xf>
    <xf numFmtId="4" fontId="12" fillId="5" borderId="40" xfId="0" applyNumberFormat="1" applyFont="1" applyFill="1" applyBorder="1" applyAlignment="1">
      <alignment horizontal="center"/>
    </xf>
    <xf numFmtId="4" fontId="41" fillId="5" borderId="12" xfId="0" applyNumberFormat="1" applyFont="1" applyFill="1" applyBorder="1" applyAlignment="1" applyProtection="1">
      <alignment vertical="center"/>
      <protection hidden="1"/>
    </xf>
    <xf numFmtId="4" fontId="41" fillId="5" borderId="40" xfId="0" applyNumberFormat="1" applyFont="1" applyFill="1" applyBorder="1" applyAlignment="1" applyProtection="1">
      <alignment vertical="center"/>
      <protection hidden="1"/>
    </xf>
    <xf numFmtId="4" fontId="41" fillId="5" borderId="32" xfId="0" applyNumberFormat="1" applyFont="1" applyFill="1" applyBorder="1" applyAlignment="1" applyProtection="1">
      <alignment vertical="center"/>
      <protection hidden="1"/>
    </xf>
    <xf numFmtId="4" fontId="41" fillId="5" borderId="76" xfId="0" applyNumberFormat="1" applyFont="1" applyFill="1" applyBorder="1" applyAlignment="1" applyProtection="1">
      <alignment vertical="center"/>
      <protection hidden="1"/>
    </xf>
    <xf numFmtId="0" fontId="41" fillId="5" borderId="49" xfId="0" applyFont="1" applyFill="1" applyBorder="1" applyAlignment="1" applyProtection="1">
      <alignment horizontal="left" vertical="center"/>
      <protection hidden="1"/>
    </xf>
    <xf numFmtId="0" fontId="41" fillId="5" borderId="51" xfId="0" applyFont="1" applyFill="1" applyBorder="1" applyAlignment="1" applyProtection="1">
      <alignment horizontal="left" vertical="center"/>
      <protection hidden="1"/>
    </xf>
    <xf numFmtId="0" fontId="41" fillId="0" borderId="0" xfId="0" applyFont="1" applyFill="1" applyBorder="1" applyAlignment="1" applyProtection="1">
      <alignment horizontal="left" vertical="center"/>
      <protection hidden="1"/>
    </xf>
    <xf numFmtId="4" fontId="41" fillId="0" borderId="0" xfId="0" applyNumberFormat="1" applyFont="1" applyFill="1" applyBorder="1" applyAlignment="1" applyProtection="1">
      <alignment horizontal="center" vertical="center"/>
      <protection hidden="1"/>
    </xf>
    <xf numFmtId="0" fontId="1" fillId="0" borderId="0" xfId="0" applyFont="1" applyBorder="1" applyAlignment="1">
      <alignment horizontal="right"/>
    </xf>
    <xf numFmtId="0" fontId="15" fillId="12" borderId="81" xfId="0" applyFont="1" applyFill="1" applyBorder="1" applyAlignment="1" applyProtection="1">
      <alignment horizontal="center" vertical="center"/>
      <protection hidden="1"/>
    </xf>
    <xf numFmtId="0" fontId="15" fillId="15" borderId="50" xfId="0" applyFont="1" applyFill="1" applyBorder="1" applyAlignment="1" applyProtection="1">
      <alignment horizontal="center" vertical="center"/>
      <protection hidden="1"/>
    </xf>
    <xf numFmtId="4" fontId="12" fillId="4" borderId="88" xfId="0" applyNumberFormat="1" applyFont="1" applyFill="1" applyBorder="1" applyAlignment="1" applyProtection="1">
      <alignment horizontal="center" vertical="center"/>
      <protection locked="0"/>
    </xf>
    <xf numFmtId="0" fontId="1" fillId="0" borderId="90" xfId="0" applyFont="1" applyBorder="1"/>
    <xf numFmtId="0" fontId="1" fillId="0" borderId="64" xfId="0" applyFont="1" applyBorder="1"/>
    <xf numFmtId="4" fontId="12" fillId="4" borderId="91" xfId="0" applyNumberFormat="1" applyFont="1" applyFill="1" applyBorder="1" applyAlignment="1" applyProtection="1">
      <alignment horizontal="center" vertical="center"/>
      <protection locked="0"/>
    </xf>
    <xf numFmtId="4" fontId="12" fillId="4" borderId="92" xfId="0" applyNumberFormat="1" applyFont="1" applyFill="1" applyBorder="1" applyAlignment="1" applyProtection="1">
      <alignment horizontal="center" vertical="center"/>
      <protection locked="0"/>
    </xf>
    <xf numFmtId="4" fontId="12" fillId="4" borderId="71" xfId="0" applyNumberFormat="1" applyFont="1" applyFill="1" applyBorder="1" applyAlignment="1" applyProtection="1">
      <alignment horizontal="center" vertical="center"/>
      <protection locked="0"/>
    </xf>
    <xf numFmtId="4" fontId="12" fillId="4" borderId="61" xfId="0" applyNumberFormat="1" applyFont="1" applyFill="1" applyBorder="1" applyAlignment="1" applyProtection="1">
      <alignment horizontal="center" vertical="center"/>
      <protection locked="0"/>
    </xf>
    <xf numFmtId="0" fontId="12" fillId="12" borderId="81" xfId="7" applyFont="1" applyFill="1" applyBorder="1" applyAlignment="1">
      <alignment horizontal="center" vertical="center" wrapText="1"/>
    </xf>
    <xf numFmtId="0" fontId="12" fillId="12" borderId="85" xfId="7" applyFont="1" applyFill="1" applyBorder="1" applyAlignment="1">
      <alignment horizontal="center" vertical="center" wrapText="1"/>
    </xf>
    <xf numFmtId="0" fontId="56" fillId="12" borderId="77" xfId="7" applyFont="1" applyFill="1" applyBorder="1" applyAlignment="1">
      <alignment horizontal="center" vertical="center" wrapText="1"/>
    </xf>
    <xf numFmtId="0" fontId="45" fillId="0" borderId="0" xfId="7" applyFont="1" applyFill="1" applyBorder="1" applyAlignment="1">
      <alignment horizontal="center" vertical="center" wrapText="1"/>
    </xf>
    <xf numFmtId="9" fontId="45" fillId="0" borderId="0" xfId="3" applyFont="1" applyFill="1" applyBorder="1" applyAlignment="1">
      <alignment horizontal="center" vertical="center" wrapText="1"/>
    </xf>
    <xf numFmtId="0" fontId="12" fillId="12" borderId="94" xfId="7" applyFont="1" applyFill="1" applyBorder="1" applyAlignment="1">
      <alignment horizontal="center" vertical="center" wrapText="1"/>
    </xf>
    <xf numFmtId="0" fontId="12" fillId="12" borderId="96" xfId="7" applyFont="1" applyFill="1" applyBorder="1" applyAlignment="1">
      <alignment horizontal="center" vertical="center" wrapText="1"/>
    </xf>
    <xf numFmtId="0" fontId="15" fillId="12" borderId="94" xfId="0" applyFont="1" applyFill="1" applyBorder="1" applyAlignment="1" applyProtection="1">
      <alignment horizontal="center" vertical="center"/>
      <protection hidden="1"/>
    </xf>
    <xf numFmtId="4" fontId="12" fillId="4" borderId="28" xfId="0" applyNumberFormat="1" applyFont="1" applyFill="1" applyBorder="1" applyAlignment="1" applyProtection="1">
      <alignment horizontal="center" vertical="center"/>
      <protection locked="0"/>
    </xf>
    <xf numFmtId="0" fontId="15" fillId="5" borderId="49" xfId="0" applyFont="1" applyFill="1" applyBorder="1" applyAlignment="1" applyProtection="1">
      <alignment horizontal="center"/>
      <protection hidden="1"/>
    </xf>
    <xf numFmtId="0" fontId="15" fillId="5" borderId="51" xfId="0" applyFont="1" applyFill="1" applyBorder="1" applyAlignment="1" applyProtection="1">
      <alignment horizontal="center"/>
      <protection hidden="1"/>
    </xf>
    <xf numFmtId="0" fontId="15" fillId="5" borderId="50" xfId="0" applyFont="1" applyFill="1" applyBorder="1" applyAlignment="1" applyProtection="1">
      <alignment horizontal="center"/>
      <protection hidden="1"/>
    </xf>
    <xf numFmtId="0" fontId="0" fillId="0" borderId="43" xfId="0" applyBorder="1"/>
    <xf numFmtId="0" fontId="45" fillId="0" borderId="43" xfId="0" applyFont="1" applyBorder="1"/>
    <xf numFmtId="0" fontId="0" fillId="0" borderId="43" xfId="0" applyBorder="1" applyAlignment="1">
      <alignment vertical="center"/>
    </xf>
    <xf numFmtId="0" fontId="0" fillId="0" borderId="47" xfId="0" applyBorder="1"/>
    <xf numFmtId="0" fontId="45" fillId="0" borderId="44" xfId="0" applyFont="1" applyBorder="1"/>
    <xf numFmtId="0" fontId="45" fillId="0" borderId="67" xfId="0" applyFont="1" applyBorder="1" applyAlignment="1">
      <alignment horizontal="center" vertical="center" wrapText="1"/>
    </xf>
    <xf numFmtId="0" fontId="0" fillId="0" borderId="44" xfId="0" applyBorder="1"/>
    <xf numFmtId="0" fontId="0" fillId="0" borderId="67" xfId="0" applyBorder="1" applyAlignment="1">
      <alignment horizontal="center"/>
    </xf>
    <xf numFmtId="0" fontId="45" fillId="0" borderId="44" xfId="0" applyFont="1" applyBorder="1" applyAlignment="1">
      <alignment vertical="center"/>
    </xf>
    <xf numFmtId="0" fontId="0" fillId="0" borderId="44" xfId="0" applyBorder="1" applyAlignment="1">
      <alignment vertical="center"/>
    </xf>
    <xf numFmtId="0" fontId="0" fillId="0" borderId="67" xfId="0" applyBorder="1"/>
    <xf numFmtId="0" fontId="45" fillId="0" borderId="67" xfId="0" applyFont="1" applyBorder="1"/>
    <xf numFmtId="0" fontId="15" fillId="15" borderId="29" xfId="0" applyFont="1" applyFill="1" applyBorder="1" applyAlignment="1" applyProtection="1">
      <alignment horizontal="center" vertical="center"/>
      <protection hidden="1"/>
    </xf>
    <xf numFmtId="0" fontId="41" fillId="5" borderId="9" xfId="0" applyFont="1" applyFill="1" applyBorder="1" applyAlignment="1" applyProtection="1">
      <alignment horizontal="left" vertical="center"/>
      <protection hidden="1"/>
    </xf>
    <xf numFmtId="4" fontId="12" fillId="4" borderId="32" xfId="0" applyNumberFormat="1" applyFont="1" applyFill="1" applyBorder="1" applyAlignment="1" applyProtection="1">
      <alignment horizontal="center" vertical="center"/>
      <protection locked="0"/>
    </xf>
    <xf numFmtId="4" fontId="12" fillId="4" borderId="11" xfId="0" applyNumberFormat="1" applyFont="1" applyFill="1" applyBorder="1" applyAlignment="1" applyProtection="1">
      <alignment horizontal="center" vertical="center"/>
      <protection locked="0"/>
    </xf>
    <xf numFmtId="4" fontId="12" fillId="4" borderId="79" xfId="0" applyNumberFormat="1" applyFont="1" applyFill="1" applyBorder="1" applyAlignment="1" applyProtection="1">
      <alignment horizontal="center" vertical="center"/>
      <protection locked="0"/>
    </xf>
    <xf numFmtId="4" fontId="12" fillId="4" borderId="76" xfId="0" applyNumberFormat="1" applyFont="1" applyFill="1" applyBorder="1" applyAlignment="1" applyProtection="1">
      <alignment horizontal="center" vertical="center"/>
      <protection locked="0"/>
    </xf>
    <xf numFmtId="0" fontId="18" fillId="2" borderId="44" xfId="13" applyNumberFormat="1" applyFont="1" applyFill="1" applyBorder="1" applyAlignment="1">
      <alignment vertical="top"/>
    </xf>
    <xf numFmtId="0" fontId="32" fillId="16" borderId="111" xfId="0" applyFont="1" applyFill="1" applyBorder="1" applyAlignment="1">
      <alignment horizontal="center" vertical="center" wrapText="1"/>
    </xf>
    <xf numFmtId="0" fontId="32" fillId="16" borderId="113" xfId="0" applyFont="1" applyFill="1" applyBorder="1" applyAlignment="1">
      <alignment horizontal="center" vertical="center"/>
    </xf>
    <xf numFmtId="4" fontId="1" fillId="0" borderId="136" xfId="0" applyNumberFormat="1" applyFont="1" applyBorder="1"/>
    <xf numFmtId="0" fontId="1" fillId="0" borderId="136" xfId="0" applyFont="1" applyBorder="1"/>
    <xf numFmtId="0" fontId="1" fillId="0" borderId="137" xfId="0" applyFont="1" applyBorder="1" applyAlignment="1">
      <alignment horizontal="left"/>
    </xf>
    <xf numFmtId="4" fontId="1" fillId="0" borderId="137" xfId="0" applyNumberFormat="1" applyFont="1" applyBorder="1" applyAlignment="1">
      <alignment horizontal="left"/>
    </xf>
    <xf numFmtId="43" fontId="42" fillId="14" borderId="0" xfId="14" applyFont="1" applyFill="1" applyBorder="1" applyAlignment="1">
      <alignment horizontal="right" vertical="center"/>
    </xf>
    <xf numFmtId="43" fontId="42" fillId="14" borderId="64" xfId="14" applyFont="1" applyFill="1" applyBorder="1" applyAlignment="1">
      <alignment horizontal="right" vertical="center"/>
    </xf>
    <xf numFmtId="9" fontId="42" fillId="14" borderId="0" xfId="0" applyNumberFormat="1" applyFont="1" applyFill="1" applyBorder="1" applyAlignment="1">
      <alignment horizontal="right" vertical="center"/>
    </xf>
    <xf numFmtId="9" fontId="42" fillId="14" borderId="64" xfId="0" applyNumberFormat="1" applyFont="1" applyFill="1" applyBorder="1" applyAlignment="1">
      <alignment horizontal="right" vertical="center"/>
    </xf>
    <xf numFmtId="9" fontId="42" fillId="14" borderId="0" xfId="3" applyFont="1" applyFill="1" applyBorder="1" applyAlignment="1">
      <alignment horizontal="right" vertical="center"/>
    </xf>
    <xf numFmtId="9" fontId="42" fillId="14" borderId="64" xfId="3" applyFont="1" applyFill="1" applyBorder="1" applyAlignment="1">
      <alignment horizontal="right" vertical="center"/>
    </xf>
    <xf numFmtId="165" fontId="42" fillId="14" borderId="9" xfId="14" applyNumberFormat="1" applyFont="1" applyFill="1" applyBorder="1" applyAlignment="1">
      <alignment horizontal="right" vertical="center"/>
    </xf>
    <xf numFmtId="165" fontId="42" fillId="14" borderId="61" xfId="14" applyNumberFormat="1" applyFont="1" applyFill="1" applyBorder="1" applyAlignment="1">
      <alignment horizontal="right" vertical="center"/>
    </xf>
    <xf numFmtId="0" fontId="1" fillId="0" borderId="137" xfId="0" applyFont="1" applyBorder="1" applyAlignment="1">
      <alignment horizontal="left"/>
    </xf>
    <xf numFmtId="0" fontId="1" fillId="0" borderId="0" xfId="0" applyFont="1" applyBorder="1" applyAlignment="1">
      <alignment vertical="center"/>
    </xf>
    <xf numFmtId="0" fontId="1" fillId="0" borderId="0" xfId="0" applyFont="1" applyAlignment="1">
      <alignment vertical="center"/>
    </xf>
    <xf numFmtId="3" fontId="1" fillId="0" borderId="138" xfId="0" applyNumberFormat="1" applyFont="1" applyBorder="1" applyAlignment="1">
      <alignment vertical="center"/>
    </xf>
    <xf numFmtId="0" fontId="18" fillId="0" borderId="60" xfId="0" applyFont="1" applyBorder="1" applyAlignment="1">
      <alignment horizontal="left" vertical="top" wrapText="1"/>
    </xf>
    <xf numFmtId="0" fontId="18" fillId="0" borderId="9" xfId="0" applyFont="1" applyBorder="1" applyAlignment="1">
      <alignment horizontal="left" vertical="top" wrapText="1"/>
    </xf>
    <xf numFmtId="0" fontId="11" fillId="5" borderId="29" xfId="0" applyFont="1" applyFill="1" applyBorder="1" applyAlignment="1">
      <alignment horizontal="center" vertical="center" textRotation="90"/>
    </xf>
    <xf numFmtId="0" fontId="11" fillId="5" borderId="30" xfId="0" applyFont="1" applyFill="1" applyBorder="1" applyAlignment="1">
      <alignment horizontal="center" vertical="center" textRotation="90"/>
    </xf>
    <xf numFmtId="0" fontId="11" fillId="5" borderId="31" xfId="0" applyFont="1" applyFill="1" applyBorder="1" applyAlignment="1">
      <alignment horizontal="center" vertical="center" textRotation="90"/>
    </xf>
    <xf numFmtId="0" fontId="11" fillId="15" borderId="32" xfId="0" applyFont="1" applyFill="1" applyBorder="1" applyAlignment="1">
      <alignment horizontal="center" vertical="center" textRotation="90"/>
    </xf>
    <xf numFmtId="0" fontId="11" fillId="15" borderId="34" xfId="0" applyFont="1" applyFill="1" applyBorder="1" applyAlignment="1">
      <alignment horizontal="center" vertical="center" textRotation="90"/>
    </xf>
    <xf numFmtId="0" fontId="11" fillId="15" borderId="33" xfId="0" applyFont="1" applyFill="1" applyBorder="1" applyAlignment="1">
      <alignment horizontal="center" vertical="center" textRotation="90"/>
    </xf>
    <xf numFmtId="0" fontId="11" fillId="15" borderId="26" xfId="0" applyFont="1" applyFill="1" applyBorder="1" applyAlignment="1">
      <alignment horizontal="center" textRotation="90"/>
    </xf>
    <xf numFmtId="0" fontId="11" fillId="15" borderId="27" xfId="0" applyFont="1" applyFill="1" applyBorder="1" applyAlignment="1">
      <alignment horizontal="center" textRotation="90"/>
    </xf>
    <xf numFmtId="0" fontId="11" fillId="15" borderId="28" xfId="0" applyFont="1" applyFill="1" applyBorder="1" applyAlignment="1">
      <alignment horizontal="center" textRotation="90"/>
    </xf>
    <xf numFmtId="0" fontId="11" fillId="15" borderId="49" xfId="0" applyFont="1" applyFill="1" applyBorder="1" applyAlignment="1">
      <alignment horizontal="center" vertical="center"/>
    </xf>
    <xf numFmtId="0" fontId="11" fillId="15" borderId="50" xfId="0" applyFont="1" applyFill="1" applyBorder="1" applyAlignment="1">
      <alignment horizontal="center" vertical="center"/>
    </xf>
    <xf numFmtId="0" fontId="10" fillId="2" borderId="0" xfId="1" applyNumberFormat="1" applyFont="1" applyFill="1" applyBorder="1" applyAlignment="1" applyProtection="1">
      <alignment horizontal="right" vertical="top"/>
    </xf>
    <xf numFmtId="0" fontId="17" fillId="2" borderId="0" xfId="1" applyNumberFormat="1" applyFont="1" applyFill="1" applyBorder="1" applyAlignment="1" applyProtection="1">
      <alignment horizontal="right" vertical="top"/>
    </xf>
    <xf numFmtId="0" fontId="11" fillId="4" borderId="0" xfId="0" applyFont="1" applyFill="1" applyBorder="1" applyAlignment="1">
      <alignment horizontal="center" vertical="center" textRotation="90" wrapText="1"/>
    </xf>
    <xf numFmtId="0" fontId="11" fillId="2" borderId="58" xfId="0" applyFont="1" applyFill="1" applyBorder="1" applyAlignment="1">
      <alignment horizontal="center" vertical="center"/>
    </xf>
    <xf numFmtId="0" fontId="36" fillId="15" borderId="68" xfId="13" applyFont="1" applyFill="1" applyBorder="1" applyAlignment="1">
      <alignment horizontal="center" vertical="center" wrapText="1"/>
    </xf>
    <xf numFmtId="0" fontId="12" fillId="15" borderId="68" xfId="13" applyFont="1" applyFill="1" applyBorder="1" applyAlignment="1">
      <alignment horizontal="center" textRotation="90" wrapText="1"/>
    </xf>
    <xf numFmtId="49" fontId="11" fillId="15" borderId="2" xfId="4" applyNumberFormat="1" applyFont="1" applyFill="1" applyBorder="1" applyAlignment="1">
      <alignment horizontal="center" vertical="center" wrapText="1"/>
    </xf>
    <xf numFmtId="49" fontId="11" fillId="15" borderId="2" xfId="4" applyNumberFormat="1" applyFont="1" applyFill="1" applyBorder="1" applyAlignment="1" applyProtection="1">
      <alignment horizontal="center" vertical="center" wrapText="1"/>
      <protection locked="0"/>
    </xf>
    <xf numFmtId="0" fontId="12" fillId="15" borderId="2" xfId="4" applyNumberFormat="1" applyFont="1" applyFill="1" applyBorder="1" applyAlignment="1">
      <alignment horizontal="center" textRotation="90" wrapText="1"/>
    </xf>
    <xf numFmtId="0" fontId="11" fillId="15" borderId="2" xfId="7" applyFont="1" applyFill="1" applyBorder="1" applyAlignment="1">
      <alignment horizontal="center" vertical="center" wrapText="1"/>
    </xf>
    <xf numFmtId="0" fontId="12" fillId="15" borderId="15" xfId="4" applyNumberFormat="1" applyFont="1" applyFill="1" applyBorder="1" applyAlignment="1">
      <alignment horizontal="center" textRotation="90" wrapText="1"/>
    </xf>
    <xf numFmtId="0" fontId="12" fillId="15" borderId="22" xfId="4" applyNumberFormat="1" applyFont="1" applyFill="1" applyBorder="1" applyAlignment="1">
      <alignment horizontal="center" textRotation="90" wrapText="1"/>
    </xf>
    <xf numFmtId="0" fontId="12" fillId="15" borderId="13" xfId="4" applyNumberFormat="1" applyFont="1" applyFill="1" applyBorder="1" applyAlignment="1">
      <alignment horizontal="center" textRotation="90" wrapText="1"/>
    </xf>
    <xf numFmtId="9" fontId="11" fillId="15" borderId="15" xfId="3" applyFont="1" applyFill="1" applyBorder="1" applyAlignment="1">
      <alignment horizontal="center" textRotation="90" wrapText="1"/>
    </xf>
    <xf numFmtId="9" fontId="11" fillId="15" borderId="22" xfId="3" applyFont="1" applyFill="1" applyBorder="1" applyAlignment="1">
      <alignment horizontal="center" textRotation="90" wrapText="1"/>
    </xf>
    <xf numFmtId="9" fontId="11" fillId="15" borderId="13" xfId="3" applyFont="1" applyFill="1" applyBorder="1" applyAlignment="1">
      <alignment horizontal="center" textRotation="90" wrapText="1"/>
    </xf>
    <xf numFmtId="0" fontId="12" fillId="2" borderId="0" xfId="4" applyNumberFormat="1" applyFont="1" applyFill="1" applyBorder="1" applyAlignment="1">
      <alignment horizontal="center" textRotation="90" wrapText="1"/>
    </xf>
    <xf numFmtId="0" fontId="11" fillId="0" borderId="23" xfId="4" applyNumberFormat="1" applyFont="1" applyFill="1" applyBorder="1" applyAlignment="1">
      <alignment horizontal="center" wrapText="1"/>
    </xf>
    <xf numFmtId="0" fontId="41" fillId="5" borderId="49" xfId="0" applyFont="1" applyFill="1" applyBorder="1" applyAlignment="1" applyProtection="1">
      <alignment horizontal="right"/>
      <protection hidden="1"/>
    </xf>
    <xf numFmtId="0" fontId="41" fillId="5" borderId="51" xfId="0" applyFont="1" applyFill="1" applyBorder="1" applyAlignment="1" applyProtection="1">
      <alignment horizontal="right"/>
      <protection hidden="1"/>
    </xf>
    <xf numFmtId="0" fontId="11" fillId="15" borderId="49" xfId="0" applyFont="1" applyFill="1" applyBorder="1" applyAlignment="1" applyProtection="1">
      <alignment horizontal="center" vertical="center" wrapText="1"/>
      <protection locked="0"/>
    </xf>
    <xf numFmtId="0" fontId="11" fillId="15" borderId="50" xfId="0" applyFont="1" applyFill="1" applyBorder="1" applyAlignment="1" applyProtection="1">
      <alignment horizontal="center" vertical="center" wrapText="1"/>
      <protection locked="0"/>
    </xf>
    <xf numFmtId="0" fontId="37" fillId="15" borderId="49" xfId="0" applyFont="1" applyFill="1" applyBorder="1" applyAlignment="1" applyProtection="1">
      <alignment horizontal="center" vertical="center" wrapText="1"/>
      <protection locked="0"/>
    </xf>
    <xf numFmtId="0" fontId="37" fillId="15" borderId="50" xfId="0" applyFont="1" applyFill="1" applyBorder="1" applyAlignment="1" applyProtection="1">
      <alignment horizontal="center" vertical="center" wrapText="1"/>
      <protection locked="0"/>
    </xf>
    <xf numFmtId="0" fontId="37" fillId="15" borderId="51" xfId="0" applyFont="1" applyFill="1" applyBorder="1" applyAlignment="1" applyProtection="1">
      <alignment horizontal="center" vertical="center" wrapText="1"/>
      <protection locked="0"/>
    </xf>
    <xf numFmtId="0" fontId="15" fillId="12" borderId="49" xfId="0" applyFont="1" applyFill="1" applyBorder="1" applyAlignment="1" applyProtection="1">
      <alignment horizontal="center" vertical="center" wrapText="1"/>
      <protection locked="0"/>
    </xf>
    <xf numFmtId="0" fontId="15" fillId="12" borderId="51" xfId="0" applyFont="1" applyFill="1" applyBorder="1" applyAlignment="1" applyProtection="1">
      <alignment horizontal="center" vertical="center" wrapText="1"/>
      <protection locked="0"/>
    </xf>
    <xf numFmtId="0" fontId="15" fillId="12" borderId="50" xfId="0" applyFont="1" applyFill="1" applyBorder="1" applyAlignment="1" applyProtection="1">
      <alignment horizontal="center" vertical="center" wrapText="1"/>
      <protection locked="0"/>
    </xf>
    <xf numFmtId="0" fontId="12" fillId="2" borderId="25" xfId="7" applyFont="1" applyFill="1" applyBorder="1" applyAlignment="1">
      <alignment horizontal="center" vertical="center" wrapText="1"/>
    </xf>
    <xf numFmtId="0" fontId="12" fillId="2" borderId="24" xfId="7" applyFont="1" applyFill="1" applyBorder="1" applyAlignment="1">
      <alignment horizontal="center" vertical="center" wrapText="1"/>
    </xf>
    <xf numFmtId="0" fontId="39" fillId="2" borderId="47" xfId="7" applyFont="1" applyFill="1" applyBorder="1" applyAlignment="1">
      <alignment horizontal="center" vertical="center" wrapText="1"/>
    </xf>
    <xf numFmtId="0" fontId="39" fillId="2" borderId="43" xfId="7" applyFont="1" applyFill="1" applyBorder="1" applyAlignment="1">
      <alignment horizontal="center" vertical="center" wrapText="1"/>
    </xf>
    <xf numFmtId="0" fontId="40" fillId="0" borderId="43" xfId="7" applyFont="1" applyFill="1" applyBorder="1" applyAlignment="1">
      <alignment horizontal="center" vertical="center"/>
    </xf>
    <xf numFmtId="0" fontId="15" fillId="12" borderId="57" xfId="0" applyFont="1" applyFill="1" applyBorder="1" applyAlignment="1" applyProtection="1">
      <alignment horizontal="center" vertical="center"/>
      <protection hidden="1"/>
    </xf>
    <xf numFmtId="0" fontId="15" fillId="12" borderId="58" xfId="0" applyFont="1" applyFill="1" applyBorder="1" applyAlignment="1" applyProtection="1">
      <alignment horizontal="center" vertical="center"/>
      <protection hidden="1"/>
    </xf>
    <xf numFmtId="0" fontId="15" fillId="12" borderId="60" xfId="0" applyFont="1" applyFill="1" applyBorder="1" applyAlignment="1" applyProtection="1">
      <alignment horizontal="center" vertical="center"/>
      <protection hidden="1"/>
    </xf>
    <xf numFmtId="0" fontId="15" fillId="12" borderId="9" xfId="0" applyFont="1" applyFill="1" applyBorder="1" applyAlignment="1" applyProtection="1">
      <alignment horizontal="center" vertical="center"/>
      <protection hidden="1"/>
    </xf>
    <xf numFmtId="0" fontId="11" fillId="15" borderId="10" xfId="0" applyFont="1" applyFill="1" applyBorder="1" applyAlignment="1" applyProtection="1">
      <alignment horizontal="center" vertical="center" wrapText="1"/>
      <protection locked="0"/>
    </xf>
    <xf numFmtId="0" fontId="15" fillId="12" borderId="63" xfId="0" applyFont="1" applyFill="1" applyBorder="1" applyAlignment="1" applyProtection="1">
      <alignment horizontal="center" vertical="center"/>
      <protection hidden="1"/>
    </xf>
    <xf numFmtId="0" fontId="15" fillId="12" borderId="61" xfId="0" applyFont="1" applyFill="1" applyBorder="1" applyAlignment="1" applyProtection="1">
      <alignment horizontal="center" vertical="center"/>
      <protection hidden="1"/>
    </xf>
    <xf numFmtId="0" fontId="12" fillId="0" borderId="68" xfId="0" applyNumberFormat="1" applyFont="1" applyFill="1" applyBorder="1" applyAlignment="1">
      <alignment horizontal="center" vertical="center"/>
    </xf>
    <xf numFmtId="0" fontId="12" fillId="0" borderId="25" xfId="7" applyFont="1" applyFill="1" applyBorder="1" applyAlignment="1">
      <alignment horizontal="center" vertical="center" wrapText="1"/>
    </xf>
    <xf numFmtId="0" fontId="12" fillId="0" borderId="24" xfId="7" applyFont="1" applyFill="1" applyBorder="1" applyAlignment="1">
      <alignment horizontal="center" vertical="center" wrapText="1"/>
    </xf>
    <xf numFmtId="0" fontId="11" fillId="15" borderId="51" xfId="0" applyFont="1" applyFill="1" applyBorder="1" applyAlignment="1" applyProtection="1">
      <alignment horizontal="center" vertical="center" wrapText="1"/>
      <protection locked="0"/>
    </xf>
    <xf numFmtId="0" fontId="41" fillId="5" borderId="50" xfId="0" applyFont="1" applyFill="1" applyBorder="1" applyAlignment="1" applyProtection="1">
      <alignment horizontal="right"/>
      <protection hidden="1"/>
    </xf>
    <xf numFmtId="49" fontId="12" fillId="0" borderId="134" xfId="0" applyNumberFormat="1" applyFont="1" applyFill="1" applyBorder="1" applyAlignment="1">
      <alignment horizontal="center" vertical="center"/>
    </xf>
    <xf numFmtId="0" fontId="12" fillId="0" borderId="135" xfId="0" applyNumberFormat="1" applyFont="1" applyFill="1" applyBorder="1" applyAlignment="1">
      <alignment horizontal="center" vertical="center"/>
    </xf>
    <xf numFmtId="0" fontId="15" fillId="12" borderId="57" xfId="0" applyFont="1" applyFill="1" applyBorder="1" applyAlignment="1" applyProtection="1">
      <alignment horizontal="center" vertical="center" wrapText="1"/>
      <protection hidden="1"/>
    </xf>
    <xf numFmtId="0" fontId="15" fillId="12" borderId="58" xfId="0" applyFont="1" applyFill="1" applyBorder="1" applyAlignment="1" applyProtection="1">
      <alignment horizontal="center" vertical="center" wrapText="1"/>
      <protection hidden="1"/>
    </xf>
    <xf numFmtId="0" fontId="15" fillId="12" borderId="63" xfId="0" applyFont="1" applyFill="1" applyBorder="1" applyAlignment="1" applyProtection="1">
      <alignment horizontal="center" vertical="center" wrapText="1"/>
      <protection hidden="1"/>
    </xf>
    <xf numFmtId="0" fontId="15" fillId="12" borderId="60" xfId="0" applyFont="1" applyFill="1" applyBorder="1" applyAlignment="1" applyProtection="1">
      <alignment horizontal="center" vertical="center" wrapText="1"/>
      <protection hidden="1"/>
    </xf>
    <xf numFmtId="0" fontId="15" fillId="12" borderId="9" xfId="0" applyFont="1" applyFill="1" applyBorder="1" applyAlignment="1" applyProtection="1">
      <alignment horizontal="center" vertical="center" wrapText="1"/>
      <protection hidden="1"/>
    </xf>
    <xf numFmtId="0" fontId="15" fillId="12" borderId="61" xfId="0" applyFont="1" applyFill="1" applyBorder="1" applyAlignment="1" applyProtection="1">
      <alignment horizontal="center" vertical="center" wrapText="1"/>
      <protection hidden="1"/>
    </xf>
    <xf numFmtId="0" fontId="38" fillId="14" borderId="57" xfId="0" applyFont="1" applyFill="1" applyBorder="1" applyAlignment="1">
      <alignment horizontal="center" vertical="center" wrapText="1"/>
    </xf>
    <xf numFmtId="0" fontId="38" fillId="14" borderId="58" xfId="0" applyFont="1" applyFill="1" applyBorder="1" applyAlignment="1">
      <alignment horizontal="center" vertical="center" wrapText="1"/>
    </xf>
    <xf numFmtId="0" fontId="38" fillId="14" borderId="63" xfId="0" applyFont="1" applyFill="1" applyBorder="1" applyAlignment="1">
      <alignment horizontal="center" vertical="center" wrapText="1"/>
    </xf>
    <xf numFmtId="0" fontId="38" fillId="14" borderId="59" xfId="0" applyFont="1" applyFill="1" applyBorder="1" applyAlignment="1">
      <alignment horizontal="center" vertical="center" wrapText="1"/>
    </xf>
    <xf numFmtId="0" fontId="38" fillId="14" borderId="0" xfId="0" applyFont="1" applyFill="1" applyBorder="1" applyAlignment="1">
      <alignment horizontal="center" vertical="center" wrapText="1"/>
    </xf>
    <xf numFmtId="0" fontId="38" fillId="14" borderId="64" xfId="0" applyFont="1" applyFill="1" applyBorder="1" applyAlignment="1">
      <alignment horizontal="center" vertical="center" wrapText="1"/>
    </xf>
    <xf numFmtId="0" fontId="38" fillId="14" borderId="60" xfId="0" applyFont="1" applyFill="1" applyBorder="1" applyAlignment="1">
      <alignment horizontal="center" vertical="center" wrapText="1"/>
    </xf>
    <xf numFmtId="0" fontId="38" fillId="14" borderId="9" xfId="0" applyFont="1" applyFill="1" applyBorder="1" applyAlignment="1">
      <alignment horizontal="center" vertical="center" wrapText="1"/>
    </xf>
    <xf numFmtId="0" fontId="38" fillId="14" borderId="61" xfId="0" applyFont="1" applyFill="1" applyBorder="1" applyAlignment="1">
      <alignment horizontal="center" vertical="center" wrapText="1"/>
    </xf>
    <xf numFmtId="0" fontId="58" fillId="12" borderId="29" xfId="0" applyFont="1" applyFill="1" applyBorder="1" applyAlignment="1" applyProtection="1">
      <alignment horizontal="center" vertical="center"/>
      <protection hidden="1"/>
    </xf>
    <xf numFmtId="0" fontId="58" fillId="12" borderId="31" xfId="0" applyFont="1" applyFill="1" applyBorder="1" applyAlignment="1" applyProtection="1">
      <alignment horizontal="center" vertical="center"/>
      <protection hidden="1"/>
    </xf>
    <xf numFmtId="0" fontId="11" fillId="15" borderId="77" xfId="7" applyFont="1" applyFill="1" applyBorder="1" applyAlignment="1">
      <alignment horizontal="center" vertical="center" wrapText="1"/>
    </xf>
    <xf numFmtId="0" fontId="11" fillId="15" borderId="79" xfId="7" applyFont="1" applyFill="1" applyBorder="1" applyAlignment="1">
      <alignment horizontal="center" vertical="center" wrapText="1"/>
    </xf>
    <xf numFmtId="0" fontId="11" fillId="15" borderId="80" xfId="7" applyFont="1" applyFill="1" applyBorder="1" applyAlignment="1">
      <alignment horizontal="center" vertical="center" wrapText="1"/>
    </xf>
    <xf numFmtId="0" fontId="11" fillId="15" borderId="76" xfId="7" applyFont="1" applyFill="1" applyBorder="1" applyAlignment="1">
      <alignment horizontal="center" vertical="center" wrapText="1"/>
    </xf>
    <xf numFmtId="0" fontId="45" fillId="0" borderId="81" xfId="7" applyFont="1" applyFill="1" applyBorder="1" applyAlignment="1">
      <alignment horizontal="center" vertical="center" wrapText="1"/>
    </xf>
    <xf numFmtId="0" fontId="45" fillId="0" borderId="24" xfId="7" applyFont="1" applyFill="1" applyBorder="1" applyAlignment="1">
      <alignment horizontal="center" vertical="center" wrapText="1"/>
    </xf>
    <xf numFmtId="0" fontId="45" fillId="0" borderId="85" xfId="7" applyFont="1" applyFill="1" applyBorder="1" applyAlignment="1">
      <alignment horizontal="center" vertical="center" wrapText="1"/>
    </xf>
    <xf numFmtId="0" fontId="45" fillId="0" borderId="84" xfId="7" applyFont="1" applyFill="1" applyBorder="1" applyAlignment="1">
      <alignment horizontal="center" vertical="center" wrapText="1"/>
    </xf>
    <xf numFmtId="9" fontId="45" fillId="0" borderId="25" xfId="3" applyFont="1" applyFill="1" applyBorder="1" applyAlignment="1">
      <alignment horizontal="center" vertical="center" wrapText="1"/>
    </xf>
    <xf numFmtId="9" fontId="45" fillId="0" borderId="24" xfId="3" applyFont="1" applyFill="1" applyBorder="1" applyAlignment="1">
      <alignment horizontal="center" vertical="center" wrapText="1"/>
    </xf>
    <xf numFmtId="9" fontId="45" fillId="0" borderId="83" xfId="3" applyFont="1" applyFill="1" applyBorder="1" applyAlignment="1">
      <alignment horizontal="center" vertical="center" wrapText="1"/>
    </xf>
    <xf numFmtId="9" fontId="45" fillId="0" borderId="84" xfId="3" applyFont="1" applyFill="1" applyBorder="1" applyAlignment="1">
      <alignment horizontal="center" vertical="center" wrapText="1"/>
    </xf>
    <xf numFmtId="9" fontId="45" fillId="0" borderId="82" xfId="3" applyFont="1" applyFill="1" applyBorder="1" applyAlignment="1">
      <alignment horizontal="center" vertical="center" wrapText="1"/>
    </xf>
    <xf numFmtId="9" fontId="45" fillId="0" borderId="86" xfId="3" applyFont="1" applyFill="1" applyBorder="1" applyAlignment="1">
      <alignment horizontal="center" vertical="center" wrapText="1"/>
    </xf>
    <xf numFmtId="0" fontId="11" fillId="5" borderId="15" xfId="13" applyNumberFormat="1" applyFont="1" applyFill="1" applyBorder="1" applyAlignment="1">
      <alignment horizontal="center" vertical="center" wrapText="1"/>
    </xf>
    <xf numFmtId="0" fontId="11" fillId="5" borderId="89" xfId="13" applyNumberFormat="1" applyFont="1" applyFill="1" applyBorder="1" applyAlignment="1">
      <alignment horizontal="center" vertical="center" wrapText="1"/>
    </xf>
    <xf numFmtId="0" fontId="11" fillId="5" borderId="78" xfId="13" applyNumberFormat="1" applyFont="1" applyFill="1" applyBorder="1" applyAlignment="1">
      <alignment horizontal="center" vertical="center" wrapText="1"/>
    </xf>
    <xf numFmtId="0" fontId="58" fillId="12" borderId="57" xfId="0" applyFont="1" applyFill="1" applyBorder="1" applyAlignment="1" applyProtection="1">
      <alignment horizontal="center" vertical="center"/>
      <protection hidden="1"/>
    </xf>
    <xf numFmtId="0" fontId="58" fillId="12" borderId="60" xfId="0" applyFont="1" applyFill="1" applyBorder="1" applyAlignment="1" applyProtection="1">
      <alignment horizontal="center" vertical="center"/>
      <protection hidden="1"/>
    </xf>
    <xf numFmtId="0" fontId="41" fillId="5" borderId="49" xfId="0" applyFont="1" applyFill="1" applyBorder="1" applyAlignment="1" applyProtection="1">
      <alignment horizontal="left" vertical="center"/>
      <protection hidden="1"/>
    </xf>
    <xf numFmtId="0" fontId="41" fillId="5" borderId="51" xfId="0" applyFont="1" applyFill="1" applyBorder="1" applyAlignment="1" applyProtection="1">
      <alignment horizontal="left" vertical="center"/>
      <protection hidden="1"/>
    </xf>
    <xf numFmtId="0" fontId="11" fillId="5" borderId="93" xfId="13" applyNumberFormat="1" applyFont="1" applyFill="1" applyBorder="1" applyAlignment="1">
      <alignment horizontal="center" vertical="center" wrapText="1"/>
    </xf>
    <xf numFmtId="0" fontId="12" fillId="0" borderId="93" xfId="7" applyFont="1" applyFill="1" applyBorder="1" applyAlignment="1">
      <alignment horizontal="center" vertical="center" wrapText="1"/>
    </xf>
    <xf numFmtId="9" fontId="45" fillId="0" borderId="98" xfId="3" applyFont="1" applyFill="1" applyBorder="1" applyAlignment="1">
      <alignment horizontal="center" vertical="center" wrapText="1"/>
    </xf>
    <xf numFmtId="9" fontId="45" fillId="0" borderId="95" xfId="3" applyFont="1" applyFill="1" applyBorder="1" applyAlignment="1">
      <alignment horizontal="center" vertical="center" wrapText="1"/>
    </xf>
    <xf numFmtId="9" fontId="45" fillId="0" borderId="99" xfId="3" applyFont="1" applyFill="1" applyBorder="1" applyAlignment="1">
      <alignment horizontal="center" vertical="center" wrapText="1"/>
    </xf>
    <xf numFmtId="9" fontId="45" fillId="0" borderId="97" xfId="3" applyFont="1" applyFill="1" applyBorder="1" applyAlignment="1">
      <alignment horizontal="center" vertical="center" wrapText="1"/>
    </xf>
    <xf numFmtId="9" fontId="45" fillId="0" borderId="100" xfId="3" applyFont="1" applyFill="1" applyBorder="1" applyAlignment="1">
      <alignment horizontal="center" vertical="center" wrapText="1"/>
    </xf>
    <xf numFmtId="9" fontId="45" fillId="0" borderId="101" xfId="3" applyFont="1" applyFill="1" applyBorder="1" applyAlignment="1">
      <alignment horizontal="center" vertical="center" wrapText="1"/>
    </xf>
    <xf numFmtId="0" fontId="45" fillId="0" borderId="94" xfId="7" applyFont="1" applyFill="1" applyBorder="1" applyAlignment="1">
      <alignment horizontal="center" vertical="center" wrapText="1"/>
    </xf>
    <xf numFmtId="0" fontId="45" fillId="0" borderId="95" xfId="7" applyFont="1" applyFill="1" applyBorder="1" applyAlignment="1">
      <alignment horizontal="center" vertical="center" wrapText="1"/>
    </xf>
    <xf numFmtId="0" fontId="45" fillId="0" borderId="96" xfId="7" applyFont="1" applyFill="1" applyBorder="1" applyAlignment="1">
      <alignment horizontal="center" vertical="center" wrapText="1"/>
    </xf>
    <xf numFmtId="0" fontId="45" fillId="0" borderId="97" xfId="7" applyFont="1" applyFill="1" applyBorder="1" applyAlignment="1">
      <alignment horizontal="center" vertical="center" wrapText="1"/>
    </xf>
    <xf numFmtId="0" fontId="12" fillId="0" borderId="53" xfId="7" applyFont="1" applyFill="1" applyBorder="1" applyAlignment="1">
      <alignment horizontal="center" vertical="center" wrapText="1"/>
    </xf>
    <xf numFmtId="0" fontId="12" fillId="0" borderId="54" xfId="7" applyFont="1" applyFill="1" applyBorder="1" applyAlignment="1">
      <alignment horizontal="center" vertical="center" wrapText="1"/>
    </xf>
    <xf numFmtId="0" fontId="12" fillId="0" borderId="87" xfId="7" applyFont="1" applyFill="1" applyBorder="1" applyAlignment="1">
      <alignment horizontal="center" vertical="center" wrapText="1"/>
    </xf>
    <xf numFmtId="0" fontId="12" fillId="0" borderId="88" xfId="7" applyFont="1" applyFill="1" applyBorder="1" applyAlignment="1">
      <alignment horizontal="center" vertical="center" wrapText="1"/>
    </xf>
    <xf numFmtId="0" fontId="45" fillId="0" borderId="131" xfId="0" applyFont="1" applyBorder="1" applyAlignment="1">
      <alignment horizontal="center" vertical="center" wrapText="1"/>
    </xf>
    <xf numFmtId="0" fontId="45" fillId="0" borderId="132" xfId="0" applyFont="1" applyBorder="1" applyAlignment="1">
      <alignment horizontal="center" vertical="center" wrapText="1"/>
    </xf>
    <xf numFmtId="0" fontId="45" fillId="0" borderId="133" xfId="0" applyFont="1" applyBorder="1" applyAlignment="1">
      <alignment horizontal="center" vertical="center" wrapText="1"/>
    </xf>
    <xf numFmtId="0" fontId="0" fillId="0" borderId="106" xfId="0" applyBorder="1" applyAlignment="1">
      <alignment horizontal="center"/>
    </xf>
    <xf numFmtId="0" fontId="0" fillId="0" borderId="107" xfId="0" applyBorder="1" applyAlignment="1">
      <alignment horizontal="center"/>
    </xf>
    <xf numFmtId="0" fontId="0" fillId="0" borderId="130" xfId="0" applyBorder="1" applyAlignment="1">
      <alignment horizontal="center"/>
    </xf>
    <xf numFmtId="0" fontId="0" fillId="0" borderId="108" xfId="0" applyBorder="1" applyAlignment="1">
      <alignment horizontal="center"/>
    </xf>
    <xf numFmtId="0" fontId="0" fillId="0" borderId="102" xfId="0" applyBorder="1" applyAlignment="1">
      <alignment horizontal="center"/>
    </xf>
    <xf numFmtId="0" fontId="0" fillId="0" borderId="128" xfId="0"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29"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121" xfId="0" applyBorder="1" applyAlignment="1">
      <alignment horizontal="center"/>
    </xf>
    <xf numFmtId="0" fontId="0" fillId="0" borderId="117"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45" fillId="0" borderId="122" xfId="0" applyFont="1" applyBorder="1" applyAlignment="1">
      <alignment horizontal="center" vertical="center" wrapText="1"/>
    </xf>
    <xf numFmtId="0" fontId="45" fillId="0" borderId="123" xfId="0" applyFont="1" applyBorder="1" applyAlignment="1">
      <alignment horizontal="center" vertical="center" wrapText="1"/>
    </xf>
    <xf numFmtId="0" fontId="45" fillId="0" borderId="127" xfId="0" applyFont="1" applyBorder="1" applyAlignment="1">
      <alignment horizontal="center" vertical="center" wrapText="1"/>
    </xf>
    <xf numFmtId="0" fontId="64" fillId="16" borderId="112" xfId="0" applyFont="1" applyFill="1" applyBorder="1" applyAlignment="1">
      <alignment horizontal="center" vertical="center"/>
    </xf>
    <xf numFmtId="0" fontId="64" fillId="16" borderId="112" xfId="0" quotePrefix="1" applyFont="1" applyFill="1" applyBorder="1" applyAlignment="1">
      <alignment horizontal="center" vertical="center"/>
    </xf>
    <xf numFmtId="0" fontId="32" fillId="12" borderId="115" xfId="0" quotePrefix="1" applyFont="1" applyFill="1" applyBorder="1" applyAlignment="1">
      <alignment horizontal="center" vertical="center"/>
    </xf>
    <xf numFmtId="0" fontId="32" fillId="12" borderId="115" xfId="0" applyFont="1" applyFill="1" applyBorder="1" applyAlignment="1">
      <alignment horizontal="center" vertical="center"/>
    </xf>
    <xf numFmtId="0" fontId="32" fillId="12" borderId="114" xfId="0" applyFont="1" applyFill="1" applyBorder="1" applyAlignment="1">
      <alignment horizontal="center" vertical="center" wrapText="1"/>
    </xf>
    <xf numFmtId="0" fontId="32" fillId="12" borderId="117" xfId="0" applyFont="1" applyFill="1" applyBorder="1" applyAlignment="1">
      <alignment horizontal="center" vertical="center"/>
    </xf>
    <xf numFmtId="0" fontId="32" fillId="12" borderId="119" xfId="0" applyFont="1" applyFill="1" applyBorder="1" applyAlignment="1">
      <alignment horizontal="center" vertical="center"/>
    </xf>
    <xf numFmtId="0" fontId="32" fillId="12" borderId="116" xfId="0" quotePrefix="1" applyFont="1" applyFill="1" applyBorder="1" applyAlignment="1">
      <alignment horizontal="center" vertical="center"/>
    </xf>
    <xf numFmtId="0" fontId="32" fillId="12" borderId="118" xfId="0" quotePrefix="1" applyFont="1" applyFill="1" applyBorder="1" applyAlignment="1">
      <alignment horizontal="center" vertical="center"/>
    </xf>
    <xf numFmtId="0" fontId="32" fillId="12" borderId="120" xfId="0" quotePrefix="1" applyFont="1" applyFill="1" applyBorder="1" applyAlignment="1">
      <alignment horizontal="center" vertical="center"/>
    </xf>
    <xf numFmtId="0" fontId="64" fillId="12" borderId="115" xfId="0" quotePrefix="1" applyFont="1" applyFill="1" applyBorder="1" applyAlignment="1">
      <alignment horizontal="center" vertical="center"/>
    </xf>
    <xf numFmtId="0" fontId="64" fillId="12" borderId="115" xfId="0" applyFont="1" applyFill="1" applyBorder="1" applyAlignment="1">
      <alignment horizontal="center" vertical="center"/>
    </xf>
    <xf numFmtId="0" fontId="38" fillId="12" borderId="103" xfId="0" quotePrefix="1" applyFont="1" applyFill="1" applyBorder="1" applyAlignment="1">
      <alignment horizontal="center" vertical="center"/>
    </xf>
    <xf numFmtId="0" fontId="38" fillId="12" borderId="103" xfId="0" applyFont="1" applyFill="1" applyBorder="1" applyAlignment="1">
      <alignment horizontal="center" vertical="center"/>
    </xf>
    <xf numFmtId="0" fontId="38" fillId="12" borderId="105" xfId="0" quotePrefix="1" applyFont="1" applyFill="1" applyBorder="1" applyAlignment="1">
      <alignment horizontal="center" vertical="center"/>
    </xf>
    <xf numFmtId="0" fontId="38" fillId="12" borderId="105" xfId="0" applyFont="1" applyFill="1" applyBorder="1" applyAlignment="1">
      <alignment horizontal="center" vertical="center"/>
    </xf>
    <xf numFmtId="0" fontId="60" fillId="12" borderId="105" xfId="0" applyFont="1" applyFill="1" applyBorder="1" applyAlignment="1">
      <alignment horizontal="center" vertical="center"/>
    </xf>
    <xf numFmtId="0" fontId="61" fillId="12" borderId="105" xfId="0" quotePrefix="1" applyFont="1" applyFill="1" applyBorder="1" applyAlignment="1">
      <alignment horizontal="center" vertical="center"/>
    </xf>
    <xf numFmtId="0" fontId="61" fillId="12" borderId="105" xfId="0" applyFont="1" applyFill="1" applyBorder="1" applyAlignment="1">
      <alignment horizontal="center" vertical="center"/>
    </xf>
    <xf numFmtId="0" fontId="62" fillId="12" borderId="105" xfId="0" quotePrefix="1" applyFont="1" applyFill="1" applyBorder="1" applyAlignment="1">
      <alignment horizontal="center" vertical="center"/>
    </xf>
    <xf numFmtId="0" fontId="62" fillId="12" borderId="105" xfId="0" applyFont="1" applyFill="1" applyBorder="1" applyAlignment="1">
      <alignment horizontal="center" vertical="center"/>
    </xf>
    <xf numFmtId="0" fontId="60" fillId="12" borderId="103" xfId="0" applyFont="1" applyFill="1" applyBorder="1" applyAlignment="1">
      <alignment horizontal="center" vertical="center"/>
    </xf>
    <xf numFmtId="0" fontId="61" fillId="12" borderId="103" xfId="0" quotePrefix="1" applyFont="1" applyFill="1" applyBorder="1" applyAlignment="1">
      <alignment horizontal="center" vertical="center"/>
    </xf>
    <xf numFmtId="0" fontId="61" fillId="12" borderId="103" xfId="0" applyFont="1" applyFill="1" applyBorder="1" applyAlignment="1">
      <alignment horizontal="center" vertical="center"/>
    </xf>
    <xf numFmtId="0" fontId="62" fillId="12" borderId="103" xfId="0" quotePrefix="1" applyFont="1" applyFill="1" applyBorder="1" applyAlignment="1">
      <alignment horizontal="center" vertical="center"/>
    </xf>
    <xf numFmtId="0" fontId="62" fillId="12" borderId="103"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24" xfId="0" applyFont="1" applyFill="1" applyBorder="1" applyAlignment="1">
      <alignment horizontal="center" vertical="center"/>
    </xf>
    <xf numFmtId="0" fontId="12" fillId="0" borderId="25" xfId="0" applyNumberFormat="1" applyFont="1" applyFill="1" applyBorder="1" applyAlignment="1">
      <alignment horizontal="center" vertical="center"/>
    </xf>
    <xf numFmtId="0" fontId="12" fillId="0" borderId="24" xfId="0" applyNumberFormat="1" applyFont="1" applyFill="1" applyBorder="1" applyAlignment="1">
      <alignment horizontal="center" vertical="center"/>
    </xf>
    <xf numFmtId="0" fontId="15" fillId="15" borderId="25" xfId="0" applyFont="1" applyFill="1" applyBorder="1" applyAlignment="1" applyProtection="1">
      <alignment horizontal="center" vertical="center" wrapText="1"/>
      <protection hidden="1"/>
    </xf>
    <xf numFmtId="0" fontId="15" fillId="15" borderId="24" xfId="0" applyFont="1" applyFill="1" applyBorder="1" applyAlignment="1" applyProtection="1">
      <alignment horizontal="center" vertical="center" wrapText="1"/>
      <protection hidden="1"/>
    </xf>
    <xf numFmtId="9" fontId="15" fillId="0" borderId="25" xfId="0" applyNumberFormat="1" applyFont="1" applyFill="1" applyBorder="1" applyAlignment="1" applyProtection="1">
      <alignment horizontal="center" vertical="center"/>
      <protection hidden="1"/>
    </xf>
    <xf numFmtId="9" fontId="15" fillId="0" borderId="24" xfId="0" applyNumberFormat="1" applyFont="1" applyFill="1" applyBorder="1" applyAlignment="1" applyProtection="1">
      <alignment horizontal="center" vertical="center"/>
      <protection hidden="1"/>
    </xf>
    <xf numFmtId="0" fontId="11" fillId="5" borderId="25" xfId="13" applyNumberFormat="1" applyFont="1" applyFill="1" applyBorder="1" applyAlignment="1">
      <alignment horizontal="center" vertical="center" wrapText="1"/>
    </xf>
    <xf numFmtId="0" fontId="11" fillId="5" borderId="24" xfId="13" applyNumberFormat="1" applyFont="1" applyFill="1" applyBorder="1" applyAlignment="1">
      <alignment horizontal="center" vertical="center" wrapText="1"/>
    </xf>
    <xf numFmtId="0" fontId="15" fillId="12" borderId="53" xfId="0" applyFont="1" applyFill="1" applyBorder="1" applyAlignment="1" applyProtection="1">
      <alignment horizontal="center" vertical="center" wrapText="1"/>
      <protection locked="0"/>
    </xf>
    <xf numFmtId="0" fontId="15" fillId="12" borderId="56" xfId="0" applyFont="1" applyFill="1" applyBorder="1" applyAlignment="1" applyProtection="1">
      <alignment horizontal="center" vertical="center" wrapText="1"/>
      <protection locked="0"/>
    </xf>
    <xf numFmtId="0" fontId="15" fillId="12" borderId="54" xfId="0" applyFont="1" applyFill="1" applyBorder="1" applyAlignment="1" applyProtection="1">
      <alignment horizontal="center" vertical="center" wrapText="1"/>
      <protection locked="0"/>
    </xf>
    <xf numFmtId="0" fontId="15" fillId="12" borderId="70" xfId="0" applyFont="1" applyFill="1" applyBorder="1" applyAlignment="1" applyProtection="1">
      <alignment horizontal="center" vertical="center" wrapText="1"/>
      <protection locked="0"/>
    </xf>
    <xf numFmtId="0" fontId="15" fillId="12" borderId="9" xfId="0" applyFont="1" applyFill="1" applyBorder="1" applyAlignment="1" applyProtection="1">
      <alignment horizontal="center" vertical="center" wrapText="1"/>
      <protection locked="0"/>
    </xf>
    <xf numFmtId="0" fontId="15" fillId="12" borderId="7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12" borderId="15" xfId="0" applyFont="1" applyFill="1" applyBorder="1" applyAlignment="1" applyProtection="1">
      <alignment horizontal="center" vertical="center"/>
      <protection hidden="1"/>
    </xf>
    <xf numFmtId="0" fontId="15" fillId="12" borderId="22" xfId="0" applyFont="1" applyFill="1" applyBorder="1" applyAlignment="1" applyProtection="1">
      <alignment horizontal="center" vertical="center"/>
      <protection hidden="1"/>
    </xf>
    <xf numFmtId="0" fontId="15" fillId="12" borderId="13" xfId="0" applyFont="1" applyFill="1" applyBorder="1" applyAlignment="1" applyProtection="1">
      <alignment horizontal="center" vertical="center"/>
      <protection hidden="1"/>
    </xf>
    <xf numFmtId="0" fontId="15" fillId="12" borderId="15" xfId="0" applyFont="1" applyFill="1" applyBorder="1" applyAlignment="1" applyProtection="1">
      <alignment horizontal="center" vertical="center" wrapText="1"/>
      <protection hidden="1"/>
    </xf>
    <xf numFmtId="0" fontId="15" fillId="12" borderId="22" xfId="0" applyFont="1" applyFill="1" applyBorder="1" applyAlignment="1" applyProtection="1">
      <alignment horizontal="center" vertical="center" wrapText="1"/>
      <protection hidden="1"/>
    </xf>
    <xf numFmtId="0" fontId="15" fillId="12" borderId="87" xfId="0" applyFont="1" applyFill="1" applyBorder="1" applyAlignment="1" applyProtection="1">
      <alignment horizontal="center" vertical="center" wrapText="1"/>
      <protection hidden="1"/>
    </xf>
    <xf numFmtId="0" fontId="15" fillId="12" borderId="13" xfId="0" applyFont="1" applyFill="1" applyBorder="1" applyAlignment="1" applyProtection="1">
      <alignment horizontal="center" vertical="center" wrapText="1"/>
      <protection hidden="1"/>
    </xf>
    <xf numFmtId="0" fontId="1" fillId="0" borderId="136" xfId="0" applyFont="1" applyBorder="1" applyAlignment="1">
      <alignment horizontal="left"/>
    </xf>
    <xf numFmtId="0" fontId="1" fillId="0" borderId="137" xfId="0" applyFont="1" applyBorder="1" applyAlignment="1">
      <alignment horizontal="left"/>
    </xf>
    <xf numFmtId="0" fontId="11" fillId="2" borderId="23" xfId="7" applyFont="1" applyFill="1" applyBorder="1" applyAlignment="1">
      <alignment horizontal="left"/>
    </xf>
    <xf numFmtId="49" fontId="39" fillId="2" borderId="43" xfId="7" applyNumberFormat="1" applyFont="1" applyFill="1" applyBorder="1" applyAlignment="1">
      <alignment horizontal="center" vertical="center" wrapText="1"/>
    </xf>
    <xf numFmtId="4" fontId="12" fillId="4" borderId="139" xfId="0" applyNumberFormat="1" applyFont="1" applyFill="1" applyBorder="1" applyAlignment="1" applyProtection="1">
      <alignment horizontal="center" vertical="center"/>
      <protection locked="0"/>
    </xf>
    <xf numFmtId="4" fontId="12" fillId="4" borderId="140" xfId="0" applyNumberFormat="1" applyFont="1" applyFill="1" applyBorder="1" applyAlignment="1" applyProtection="1">
      <alignment horizontal="center" vertical="center"/>
      <protection locked="0"/>
    </xf>
    <xf numFmtId="4" fontId="12" fillId="4" borderId="141" xfId="0" applyNumberFormat="1" applyFont="1" applyFill="1" applyBorder="1" applyAlignment="1" applyProtection="1">
      <alignment horizontal="center" vertical="center"/>
      <protection locked="0"/>
    </xf>
    <xf numFmtId="4" fontId="12" fillId="4" borderId="142" xfId="0" applyNumberFormat="1" applyFont="1" applyFill="1" applyBorder="1" applyAlignment="1" applyProtection="1">
      <alignment horizontal="center" vertical="center"/>
      <protection locked="0"/>
    </xf>
  </cellXfs>
  <cellStyles count="16">
    <cellStyle name="Besuchter Hyperlink" xfId="9" builtinId="9" hidden="1"/>
    <cellStyle name="Besuchter Hyperlink" xfId="10" builtinId="9" hidden="1"/>
    <cellStyle name="Besuchter Hyperlink" xfId="11" builtinId="9" hidden="1"/>
    <cellStyle name="Besuchter Hyperlink" xfId="12" builtinId="9" hidden="1"/>
    <cellStyle name="Hyperlink" xfId="1" builtinId="8"/>
    <cellStyle name="Hyperlink 2" xfId="2"/>
    <cellStyle name="Komma 2" xfId="14"/>
    <cellStyle name="Prozent" xfId="3" builtinId="5"/>
    <cellStyle name="Prozent 2" xfId="8"/>
    <cellStyle name="Prozent 2 2" xfId="15"/>
    <cellStyle name="Standard" xfId="0" builtinId="0"/>
    <cellStyle name="Standard 2" xfId="4"/>
    <cellStyle name="Standard 2 2" xfId="13"/>
    <cellStyle name="Standard 3" xfId="5"/>
    <cellStyle name="Standard 4" xfId="6"/>
    <cellStyle name="Standard_Worksheets ELP 11-10-25 COS" xfId="7"/>
  </cellStyles>
  <dxfs count="0"/>
  <tableStyles count="0" defaultTableStyle="TableStyleMedium9" defaultPivotStyle="PivotStyleLight16"/>
  <colors>
    <mruColors>
      <color rgb="FF007CA8"/>
      <color rgb="FF92D050"/>
      <color rgb="FFFF3300"/>
      <color rgb="FFD60093"/>
      <color rgb="FFFF6600"/>
      <color rgb="FFDDDDDD"/>
      <color rgb="FF808080"/>
      <color rgb="FFC0C0C0"/>
      <color rgb="FFB2B2B2"/>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_rels/drawing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11026588</xdr:colOff>
      <xdr:row>0</xdr:row>
      <xdr:rowOff>424702</xdr:rowOff>
    </xdr:from>
    <xdr:to>
      <xdr:col>0</xdr:col>
      <xdr:colOff>11794753</xdr:colOff>
      <xdr:row>0</xdr:row>
      <xdr:rowOff>1103885</xdr:rowOff>
    </xdr:to>
    <xdr:pic>
      <xdr:nvPicPr>
        <xdr:cNvPr id="2"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6588" y="424702"/>
          <a:ext cx="768165" cy="679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0</xdr:rowOff>
    </xdr:from>
    <xdr:ext cx="2107565" cy="1533525"/>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107565" cy="1533525"/>
        </a:xfrm>
        <a:prstGeom prst="rect">
          <a:avLst/>
        </a:prstGeom>
      </xdr:spPr>
    </xdr:pic>
    <xdr:clientData/>
  </xdr:oneCellAnchor>
  <xdr:twoCellAnchor editAs="oneCell">
    <xdr:from>
      <xdr:col>0</xdr:col>
      <xdr:colOff>653142</xdr:colOff>
      <xdr:row>5</xdr:row>
      <xdr:rowOff>511628</xdr:rowOff>
    </xdr:from>
    <xdr:to>
      <xdr:col>0</xdr:col>
      <xdr:colOff>10745037</xdr:colOff>
      <xdr:row>9</xdr:row>
      <xdr:rowOff>1226244</xdr:rowOff>
    </xdr:to>
    <xdr:pic>
      <xdr:nvPicPr>
        <xdr:cNvPr id="5" name="Grafik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3142" y="4419599"/>
          <a:ext cx="10091895" cy="5007429"/>
        </a:xfrm>
        <a:prstGeom prst="rect">
          <a:avLst/>
        </a:prstGeom>
      </xdr:spPr>
    </xdr:pic>
    <xdr:clientData/>
  </xdr:twoCellAnchor>
  <xdr:twoCellAnchor editAs="oneCell">
    <xdr:from>
      <xdr:col>0</xdr:col>
      <xdr:colOff>5486401</xdr:colOff>
      <xdr:row>0</xdr:row>
      <xdr:rowOff>342901</xdr:rowOff>
    </xdr:from>
    <xdr:to>
      <xdr:col>0</xdr:col>
      <xdr:colOff>6991351</xdr:colOff>
      <xdr:row>0</xdr:row>
      <xdr:rowOff>1123495</xdr:rowOff>
    </xdr:to>
    <xdr:pic>
      <xdr:nvPicPr>
        <xdr:cNvPr id="8" name="Grafik 7"/>
        <xdr:cNvPicPr>
          <a:picLocks noChangeAspect="1"/>
        </xdr:cNvPicPr>
      </xdr:nvPicPr>
      <xdr:blipFill>
        <a:blip xmlns:r="http://schemas.openxmlformats.org/officeDocument/2006/relationships" r:embed="rId4"/>
        <a:stretch>
          <a:fillRect/>
        </a:stretch>
      </xdr:blipFill>
      <xdr:spPr>
        <a:xfrm>
          <a:off x="5486401" y="342901"/>
          <a:ext cx="1504950" cy="780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3</xdr:row>
      <xdr:rowOff>38099</xdr:rowOff>
    </xdr:from>
    <xdr:to>
      <xdr:col>1</xdr:col>
      <xdr:colOff>723899</xdr:colOff>
      <xdr:row>4</xdr:row>
      <xdr:rowOff>161924</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57199" y="2514599"/>
          <a:ext cx="695325" cy="695325"/>
        </a:xfrm>
        <a:prstGeom prst="rect">
          <a:avLst/>
        </a:prstGeom>
        <a:noFill/>
        <a:ln w="1">
          <a:noFill/>
          <a:miter lim="800000"/>
          <a:headEnd/>
          <a:tailEnd type="none" w="med" len="med"/>
        </a:ln>
        <a:effectLst/>
      </xdr:spPr>
    </xdr:pic>
    <xdr:clientData/>
  </xdr:twoCellAnchor>
  <xdr:twoCellAnchor editAs="oneCell">
    <xdr:from>
      <xdr:col>1</xdr:col>
      <xdr:colOff>38101</xdr:colOff>
      <xdr:row>8</xdr:row>
      <xdr:rowOff>28989</xdr:rowOff>
    </xdr:from>
    <xdr:to>
      <xdr:col>1</xdr:col>
      <xdr:colOff>723901</xdr:colOff>
      <xdr:row>9</xdr:row>
      <xdr:rowOff>133350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6726" y="5734464"/>
          <a:ext cx="685800" cy="675861"/>
        </a:xfrm>
        <a:prstGeom prst="rect">
          <a:avLst/>
        </a:prstGeom>
        <a:noFill/>
        <a:ln w="1">
          <a:noFill/>
          <a:miter lim="800000"/>
          <a:headEnd/>
          <a:tailEnd type="none" w="med" len="med"/>
        </a:ln>
        <a:effectLst/>
      </xdr:spPr>
    </xdr:pic>
    <xdr:clientData/>
  </xdr:twoCellAnchor>
  <xdr:twoCellAnchor editAs="oneCell">
    <xdr:from>
      <xdr:col>1</xdr:col>
      <xdr:colOff>28575</xdr:colOff>
      <xdr:row>16</xdr:row>
      <xdr:rowOff>29135</xdr:rowOff>
    </xdr:from>
    <xdr:to>
      <xdr:col>1</xdr:col>
      <xdr:colOff>733425</xdr:colOff>
      <xdr:row>17</xdr:row>
      <xdr:rowOff>149399</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457200" y="11678210"/>
          <a:ext cx="704850" cy="691763"/>
        </a:xfrm>
        <a:prstGeom prst="rect">
          <a:avLst/>
        </a:prstGeom>
        <a:noFill/>
        <a:ln w="1">
          <a:noFill/>
          <a:miter lim="800000"/>
          <a:headEnd/>
          <a:tailEnd type="none" w="med" len="med"/>
        </a:ln>
        <a:effectLst/>
      </xdr:spPr>
    </xdr:pic>
    <xdr:clientData/>
  </xdr:twoCellAnchor>
  <xdr:twoCellAnchor editAs="oneCell">
    <xdr:from>
      <xdr:col>1</xdr:col>
      <xdr:colOff>38100</xdr:colOff>
      <xdr:row>12</xdr:row>
      <xdr:rowOff>32777</xdr:rowOff>
    </xdr:from>
    <xdr:to>
      <xdr:col>1</xdr:col>
      <xdr:colOff>730347</xdr:colOff>
      <xdr:row>13</xdr:row>
      <xdr:rowOff>122985</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466725" y="9052952"/>
          <a:ext cx="692247" cy="661708"/>
        </a:xfrm>
        <a:prstGeom prst="rect">
          <a:avLst/>
        </a:prstGeom>
        <a:noFill/>
        <a:ln w="1">
          <a:noFill/>
          <a:miter lim="800000"/>
          <a:headEnd/>
          <a:tailEnd type="none" w="med" len="med"/>
        </a:ln>
        <a:effectLst/>
      </xdr:spPr>
    </xdr:pic>
    <xdr:clientData/>
  </xdr:twoCellAnchor>
  <xdr:twoCellAnchor editAs="oneCell">
    <xdr:from>
      <xdr:col>1</xdr:col>
      <xdr:colOff>47625</xdr:colOff>
      <xdr:row>21</xdr:row>
      <xdr:rowOff>28575</xdr:rowOff>
    </xdr:from>
    <xdr:to>
      <xdr:col>1</xdr:col>
      <xdr:colOff>723900</xdr:colOff>
      <xdr:row>22</xdr:row>
      <xdr:rowOff>133350</xdr:rowOff>
    </xdr:to>
    <xdr:pic>
      <xdr:nvPicPr>
        <xdr:cNvPr id="6"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476250" y="14811375"/>
          <a:ext cx="676275" cy="676275"/>
        </a:xfrm>
        <a:prstGeom prst="rect">
          <a:avLst/>
        </a:prstGeom>
        <a:noFill/>
        <a:ln w="1">
          <a:noFill/>
          <a:miter lim="800000"/>
          <a:headEnd/>
          <a:tailEnd type="none" w="med" len="med"/>
        </a:ln>
        <a:effectLst/>
      </xdr:spPr>
    </xdr:pic>
    <xdr:clientData/>
  </xdr:twoCellAnchor>
  <xdr:twoCellAnchor editAs="oneCell">
    <xdr:from>
      <xdr:col>1</xdr:col>
      <xdr:colOff>123826</xdr:colOff>
      <xdr:row>25</xdr:row>
      <xdr:rowOff>28575</xdr:rowOff>
    </xdr:from>
    <xdr:to>
      <xdr:col>1</xdr:col>
      <xdr:colOff>638176</xdr:colOff>
      <xdr:row>26</xdr:row>
      <xdr:rowOff>133350</xdr:rowOff>
    </xdr:to>
    <xdr:pic>
      <xdr:nvPicPr>
        <xdr:cNvPr id="7" name="Picture 6"/>
        <xdr:cNvPicPr>
          <a:picLocks noChangeAspect="1" noChangeArrowheads="1"/>
        </xdr:cNvPicPr>
      </xdr:nvPicPr>
      <xdr:blipFill>
        <a:blip xmlns:r="http://schemas.openxmlformats.org/officeDocument/2006/relationships" r:embed="rId6" cstate="print"/>
        <a:srcRect r="54054"/>
        <a:stretch>
          <a:fillRect/>
        </a:stretch>
      </xdr:blipFill>
      <xdr:spPr bwMode="auto">
        <a:xfrm>
          <a:off x="552451" y="17097375"/>
          <a:ext cx="514350" cy="676275"/>
        </a:xfrm>
        <a:prstGeom prst="rect">
          <a:avLst/>
        </a:prstGeom>
        <a:noFill/>
        <a:ln w="1">
          <a:noFill/>
          <a:miter lim="800000"/>
          <a:headEnd/>
          <a:tailEnd type="none" w="med" len="med"/>
        </a:ln>
        <a:effectLst/>
      </xdr:spPr>
    </xdr:pic>
    <xdr:clientData/>
  </xdr:twoCellAnchor>
  <xdr:twoCellAnchor editAs="oneCell">
    <xdr:from>
      <xdr:col>1</xdr:col>
      <xdr:colOff>104775</xdr:colOff>
      <xdr:row>29</xdr:row>
      <xdr:rowOff>28575</xdr:rowOff>
    </xdr:from>
    <xdr:to>
      <xdr:col>1</xdr:col>
      <xdr:colOff>647700</xdr:colOff>
      <xdr:row>30</xdr:row>
      <xdr:rowOff>152400</xdr:rowOff>
    </xdr:to>
    <xdr:pic>
      <xdr:nvPicPr>
        <xdr:cNvPr id="8" name="Picture 6"/>
        <xdr:cNvPicPr>
          <a:picLocks noChangeAspect="1" noChangeArrowheads="1"/>
        </xdr:cNvPicPr>
      </xdr:nvPicPr>
      <xdr:blipFill>
        <a:blip xmlns:r="http://schemas.openxmlformats.org/officeDocument/2006/relationships" r:embed="rId6" cstate="print"/>
        <a:srcRect l="40540"/>
        <a:stretch>
          <a:fillRect/>
        </a:stretch>
      </xdr:blipFill>
      <xdr:spPr bwMode="auto">
        <a:xfrm>
          <a:off x="533400" y="19583400"/>
          <a:ext cx="542925" cy="6953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139700</xdr:colOff>
      <xdr:row>19</xdr:row>
      <xdr:rowOff>12700</xdr:rowOff>
    </xdr:from>
    <xdr:to>
      <xdr:col>5</xdr:col>
      <xdr:colOff>0</xdr:colOff>
      <xdr:row>19</xdr:row>
      <xdr:rowOff>12700</xdr:rowOff>
    </xdr:to>
    <xdr:sp macro="" textlink="">
      <xdr:nvSpPr>
        <xdr:cNvPr id="5185" name="CheckBox52" hidden="1">
          <a:extLst>
            <a:ext uri="{63B3BB69-23CF-44E3-9099-C40C66FF867C}">
              <a14:compatExt xmlns:a14="http://schemas.microsoft.com/office/drawing/2010/main" spid="_x0000_s518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88" name="CheckBox55" hidden="1">
          <a:extLst>
            <a:ext uri="{63B3BB69-23CF-44E3-9099-C40C66FF867C}">
              <a14:compatExt xmlns:a14="http://schemas.microsoft.com/office/drawing/2010/main" spid="_x0000_s518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3" name="CheckBox40" hidden="1">
          <a:extLst>
            <a:ext uri="{63B3BB69-23CF-44E3-9099-C40C66FF867C}">
              <a14:compatExt xmlns:a14="http://schemas.microsoft.com/office/drawing/2010/main" spid="_x0000_s517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74" name="CheckBox41" hidden="1">
          <a:extLst>
            <a:ext uri="{63B3BB69-23CF-44E3-9099-C40C66FF867C}">
              <a14:compatExt xmlns:a14="http://schemas.microsoft.com/office/drawing/2010/main" spid="_x0000_s517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75" name="CheckBox42" hidden="1">
          <a:extLst>
            <a:ext uri="{63B3BB69-23CF-44E3-9099-C40C66FF867C}">
              <a14:compatExt xmlns:a14="http://schemas.microsoft.com/office/drawing/2010/main" spid="_x0000_s517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6" name="CheckBox43" hidden="1">
          <a:extLst>
            <a:ext uri="{63B3BB69-23CF-44E3-9099-C40C66FF867C}">
              <a14:compatExt xmlns:a14="http://schemas.microsoft.com/office/drawing/2010/main" spid="_x0000_s517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77" name="CheckBox44" hidden="1">
          <a:extLst>
            <a:ext uri="{63B3BB69-23CF-44E3-9099-C40C66FF867C}">
              <a14:compatExt xmlns:a14="http://schemas.microsoft.com/office/drawing/2010/main" spid="_x0000_s517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78" name="CheckBox45" hidden="1">
          <a:extLst>
            <a:ext uri="{63B3BB69-23CF-44E3-9099-C40C66FF867C}">
              <a14:compatExt xmlns:a14="http://schemas.microsoft.com/office/drawing/2010/main" spid="_x0000_s517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79" name="CheckBox46" hidden="1">
          <a:extLst>
            <a:ext uri="{63B3BB69-23CF-44E3-9099-C40C66FF867C}">
              <a14:compatExt xmlns:a14="http://schemas.microsoft.com/office/drawing/2010/main" spid="_x0000_s517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0" name="CheckBox47" hidden="1">
          <a:extLst>
            <a:ext uri="{63B3BB69-23CF-44E3-9099-C40C66FF867C}">
              <a14:compatExt xmlns:a14="http://schemas.microsoft.com/office/drawing/2010/main" spid="_x0000_s518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1" name="CheckBox48" hidden="1">
          <a:extLst>
            <a:ext uri="{63B3BB69-23CF-44E3-9099-C40C66FF867C}">
              <a14:compatExt xmlns:a14="http://schemas.microsoft.com/office/drawing/2010/main" spid="_x0000_s518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82" name="CheckBox49" hidden="1">
          <a:extLst>
            <a:ext uri="{63B3BB69-23CF-44E3-9099-C40C66FF867C}">
              <a14:compatExt xmlns:a14="http://schemas.microsoft.com/office/drawing/2010/main" spid="_x0000_s518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3" name="CheckBox50" hidden="1">
          <a:extLst>
            <a:ext uri="{63B3BB69-23CF-44E3-9099-C40C66FF867C}">
              <a14:compatExt xmlns:a14="http://schemas.microsoft.com/office/drawing/2010/main" spid="_x0000_s518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4" name="CheckBox51" hidden="1">
          <a:extLst>
            <a:ext uri="{63B3BB69-23CF-44E3-9099-C40C66FF867C}">
              <a14:compatExt xmlns:a14="http://schemas.microsoft.com/office/drawing/2010/main" spid="_x0000_s518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6" name="CheckBox53" hidden="1">
          <a:extLst>
            <a:ext uri="{63B3BB69-23CF-44E3-9099-C40C66FF867C}">
              <a14:compatExt xmlns:a14="http://schemas.microsoft.com/office/drawing/2010/main" spid="_x0000_s518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87" name="CheckBox54" hidden="1">
          <a:extLst>
            <a:ext uri="{63B3BB69-23CF-44E3-9099-C40C66FF867C}">
              <a14:compatExt xmlns:a14="http://schemas.microsoft.com/office/drawing/2010/main" spid="_x0000_s518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89" name="CheckBox56" hidden="1">
          <a:extLst>
            <a:ext uri="{63B3BB69-23CF-44E3-9099-C40C66FF867C}">
              <a14:compatExt xmlns:a14="http://schemas.microsoft.com/office/drawing/2010/main" spid="_x0000_s518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90" name="CheckBox57" hidden="1">
          <a:extLst>
            <a:ext uri="{63B3BB69-23CF-44E3-9099-C40C66FF867C}">
              <a14:compatExt xmlns:a14="http://schemas.microsoft.com/office/drawing/2010/main" spid="_x0000_s519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197" name="CheckBox64" hidden="1">
          <a:extLst>
            <a:ext uri="{63B3BB69-23CF-44E3-9099-C40C66FF867C}">
              <a14:compatExt xmlns:a14="http://schemas.microsoft.com/office/drawing/2010/main" spid="_x0000_s519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198" name="CheckBox65" hidden="1">
          <a:extLst>
            <a:ext uri="{63B3BB69-23CF-44E3-9099-C40C66FF867C}">
              <a14:compatExt xmlns:a14="http://schemas.microsoft.com/office/drawing/2010/main" spid="_x0000_s5198"/>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199" name="CheckBox66" hidden="1">
          <a:extLst>
            <a:ext uri="{63B3BB69-23CF-44E3-9099-C40C66FF867C}">
              <a14:compatExt xmlns:a14="http://schemas.microsoft.com/office/drawing/2010/main" spid="_x0000_s5199"/>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0" name="CheckBox67" hidden="1">
          <a:extLst>
            <a:ext uri="{63B3BB69-23CF-44E3-9099-C40C66FF867C}">
              <a14:compatExt xmlns:a14="http://schemas.microsoft.com/office/drawing/2010/main" spid="_x0000_s5200"/>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1" name="CheckBox68" hidden="1">
          <a:extLst>
            <a:ext uri="{63B3BB69-23CF-44E3-9099-C40C66FF867C}">
              <a14:compatExt xmlns:a14="http://schemas.microsoft.com/office/drawing/2010/main" spid="_x0000_s5201"/>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2" name="CheckBox69" hidden="1">
          <a:extLst>
            <a:ext uri="{63B3BB69-23CF-44E3-9099-C40C66FF867C}">
              <a14:compatExt xmlns:a14="http://schemas.microsoft.com/office/drawing/2010/main" spid="_x0000_s5202"/>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3" name="CheckBox70" hidden="1">
          <a:extLst>
            <a:ext uri="{63B3BB69-23CF-44E3-9099-C40C66FF867C}">
              <a14:compatExt xmlns:a14="http://schemas.microsoft.com/office/drawing/2010/main" spid="_x0000_s520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4" name="CheckBox71" hidden="1">
          <a:extLst>
            <a:ext uri="{63B3BB69-23CF-44E3-9099-C40C66FF867C}">
              <a14:compatExt xmlns:a14="http://schemas.microsoft.com/office/drawing/2010/main" spid="_x0000_s520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5" name="CheckBox72" hidden="1">
          <a:extLst>
            <a:ext uri="{63B3BB69-23CF-44E3-9099-C40C66FF867C}">
              <a14:compatExt xmlns:a14="http://schemas.microsoft.com/office/drawing/2010/main" spid="_x0000_s520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6" name="CheckBox73" hidden="1">
          <a:extLst>
            <a:ext uri="{63B3BB69-23CF-44E3-9099-C40C66FF867C}">
              <a14:compatExt xmlns:a14="http://schemas.microsoft.com/office/drawing/2010/main" spid="_x0000_s520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07" name="CheckBox74" hidden="1">
          <a:extLst>
            <a:ext uri="{63B3BB69-23CF-44E3-9099-C40C66FF867C}">
              <a14:compatExt xmlns:a14="http://schemas.microsoft.com/office/drawing/2010/main" spid="_x0000_s520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08" name="CheckBox75" hidden="1">
          <a:extLst>
            <a:ext uri="{63B3BB69-23CF-44E3-9099-C40C66FF867C}">
              <a14:compatExt xmlns:a14="http://schemas.microsoft.com/office/drawing/2010/main" spid="_x0000_s520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09" name="CheckBox76" hidden="1">
          <a:extLst>
            <a:ext uri="{63B3BB69-23CF-44E3-9099-C40C66FF867C}">
              <a14:compatExt xmlns:a14="http://schemas.microsoft.com/office/drawing/2010/main" spid="_x0000_s520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0" name="CheckBox77" hidden="1">
          <a:extLst>
            <a:ext uri="{63B3BB69-23CF-44E3-9099-C40C66FF867C}">
              <a14:compatExt xmlns:a14="http://schemas.microsoft.com/office/drawing/2010/main" spid="_x0000_s521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1" name="CheckBox78" hidden="1">
          <a:extLst>
            <a:ext uri="{63B3BB69-23CF-44E3-9099-C40C66FF867C}">
              <a14:compatExt xmlns:a14="http://schemas.microsoft.com/office/drawing/2010/main" spid="_x0000_s521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2" name="CheckBox79" hidden="1">
          <a:extLst>
            <a:ext uri="{63B3BB69-23CF-44E3-9099-C40C66FF867C}">
              <a14:compatExt xmlns:a14="http://schemas.microsoft.com/office/drawing/2010/main" spid="_x0000_s521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3" name="CheckBox80" hidden="1">
          <a:extLst>
            <a:ext uri="{63B3BB69-23CF-44E3-9099-C40C66FF867C}">
              <a14:compatExt xmlns:a14="http://schemas.microsoft.com/office/drawing/2010/main" spid="_x0000_s521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4" name="CheckBox81" hidden="1">
          <a:extLst>
            <a:ext uri="{63B3BB69-23CF-44E3-9099-C40C66FF867C}">
              <a14:compatExt xmlns:a14="http://schemas.microsoft.com/office/drawing/2010/main" spid="_x0000_s5214"/>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5" name="CheckBox82" hidden="1">
          <a:extLst>
            <a:ext uri="{63B3BB69-23CF-44E3-9099-C40C66FF867C}">
              <a14:compatExt xmlns:a14="http://schemas.microsoft.com/office/drawing/2010/main" spid="_x0000_s5215"/>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6" name="CheckBox83" hidden="1">
          <a:extLst>
            <a:ext uri="{63B3BB69-23CF-44E3-9099-C40C66FF867C}">
              <a14:compatExt xmlns:a14="http://schemas.microsoft.com/office/drawing/2010/main" spid="_x0000_s521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17" name="CheckBox84" hidden="1">
          <a:extLst>
            <a:ext uri="{63B3BB69-23CF-44E3-9099-C40C66FF867C}">
              <a14:compatExt xmlns:a14="http://schemas.microsoft.com/office/drawing/2010/main" spid="_x0000_s5217"/>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18" name="CheckBox85" hidden="1">
          <a:extLst>
            <a:ext uri="{63B3BB69-23CF-44E3-9099-C40C66FF867C}">
              <a14:compatExt xmlns:a14="http://schemas.microsoft.com/office/drawing/2010/main" spid="_x0000_s5218"/>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19" name="CheckBox86" hidden="1">
          <a:extLst>
            <a:ext uri="{63B3BB69-23CF-44E3-9099-C40C66FF867C}">
              <a14:compatExt xmlns:a14="http://schemas.microsoft.com/office/drawing/2010/main" spid="_x0000_s521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0" name="CheckBox87" hidden="1">
          <a:extLst>
            <a:ext uri="{63B3BB69-23CF-44E3-9099-C40C66FF867C}">
              <a14:compatExt xmlns:a14="http://schemas.microsoft.com/office/drawing/2010/main" spid="_x0000_s522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1" name="CheckBox88" hidden="1">
          <a:extLst>
            <a:ext uri="{63B3BB69-23CF-44E3-9099-C40C66FF867C}">
              <a14:compatExt xmlns:a14="http://schemas.microsoft.com/office/drawing/2010/main" spid="_x0000_s5221"/>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2" name="CheckBox89" hidden="1">
          <a:extLst>
            <a:ext uri="{63B3BB69-23CF-44E3-9099-C40C66FF867C}">
              <a14:compatExt xmlns:a14="http://schemas.microsoft.com/office/drawing/2010/main" spid="_x0000_s5222"/>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3" name="CheckBox90" hidden="1">
          <a:extLst>
            <a:ext uri="{63B3BB69-23CF-44E3-9099-C40C66FF867C}">
              <a14:compatExt xmlns:a14="http://schemas.microsoft.com/office/drawing/2010/main" spid="_x0000_s5223"/>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4" name="CheckBox91" hidden="1">
          <a:extLst>
            <a:ext uri="{63B3BB69-23CF-44E3-9099-C40C66FF867C}">
              <a14:compatExt xmlns:a14="http://schemas.microsoft.com/office/drawing/2010/main" spid="_x0000_s522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5" name="CheckBox92" hidden="1">
          <a:extLst>
            <a:ext uri="{63B3BB69-23CF-44E3-9099-C40C66FF867C}">
              <a14:compatExt xmlns:a14="http://schemas.microsoft.com/office/drawing/2010/main" spid="_x0000_s5225"/>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6" name="CheckBox93" hidden="1">
          <a:extLst>
            <a:ext uri="{63B3BB69-23CF-44E3-9099-C40C66FF867C}">
              <a14:compatExt xmlns:a14="http://schemas.microsoft.com/office/drawing/2010/main" spid="_x0000_s5226"/>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27" name="CheckBox94" hidden="1">
          <a:extLst>
            <a:ext uri="{63B3BB69-23CF-44E3-9099-C40C66FF867C}">
              <a14:compatExt xmlns:a14="http://schemas.microsoft.com/office/drawing/2010/main" spid="_x0000_s5227"/>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28" name="CheckBox95" hidden="1">
          <a:extLst>
            <a:ext uri="{63B3BB69-23CF-44E3-9099-C40C66FF867C}">
              <a14:compatExt xmlns:a14="http://schemas.microsoft.com/office/drawing/2010/main" spid="_x0000_s5228"/>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29" name="CheckBox96" hidden="1">
          <a:extLst>
            <a:ext uri="{63B3BB69-23CF-44E3-9099-C40C66FF867C}">
              <a14:compatExt xmlns:a14="http://schemas.microsoft.com/office/drawing/2010/main" spid="_x0000_s5229"/>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0" name="CheckBox97" hidden="1">
          <a:extLst>
            <a:ext uri="{63B3BB69-23CF-44E3-9099-C40C66FF867C}">
              <a14:compatExt xmlns:a14="http://schemas.microsoft.com/office/drawing/2010/main" spid="_x0000_s5230"/>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1" name="CheckBox98" hidden="1">
          <a:extLst>
            <a:ext uri="{63B3BB69-23CF-44E3-9099-C40C66FF867C}">
              <a14:compatExt xmlns:a14="http://schemas.microsoft.com/office/drawing/2010/main" spid="_x0000_s5231"/>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2" name="CheckBox99" hidden="1">
          <a:extLst>
            <a:ext uri="{63B3BB69-23CF-44E3-9099-C40C66FF867C}">
              <a14:compatExt xmlns:a14="http://schemas.microsoft.com/office/drawing/2010/main" spid="_x0000_s5232"/>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3" name="CheckBox100" hidden="1">
          <a:extLst>
            <a:ext uri="{63B3BB69-23CF-44E3-9099-C40C66FF867C}">
              <a14:compatExt xmlns:a14="http://schemas.microsoft.com/office/drawing/2010/main" spid="_x0000_s5233"/>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4" name="CheckBox101" hidden="1">
          <a:extLst>
            <a:ext uri="{63B3BB69-23CF-44E3-9099-C40C66FF867C}">
              <a14:compatExt xmlns:a14="http://schemas.microsoft.com/office/drawing/2010/main" spid="_x0000_s5234"/>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5" name="CheckBox102" hidden="1">
          <a:extLst>
            <a:ext uri="{63B3BB69-23CF-44E3-9099-C40C66FF867C}">
              <a14:compatExt xmlns:a14="http://schemas.microsoft.com/office/drawing/2010/main" spid="_x0000_s5235"/>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6" name="CheckBox103" hidden="1">
          <a:extLst>
            <a:ext uri="{63B3BB69-23CF-44E3-9099-C40C66FF867C}">
              <a14:compatExt xmlns:a14="http://schemas.microsoft.com/office/drawing/2010/main" spid="_x0000_s5236"/>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37" name="CheckBox104" hidden="1">
          <a:extLst>
            <a:ext uri="{63B3BB69-23CF-44E3-9099-C40C66FF867C}">
              <a14:compatExt xmlns:a14="http://schemas.microsoft.com/office/drawing/2010/main" spid="_x0000_s5237"/>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38" name="CheckBox105" hidden="1">
          <a:extLst>
            <a:ext uri="{63B3BB69-23CF-44E3-9099-C40C66FF867C}">
              <a14:compatExt xmlns:a14="http://schemas.microsoft.com/office/drawing/2010/main" spid="_x0000_s5238"/>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39" name="CheckBox106" hidden="1">
          <a:extLst>
            <a:ext uri="{63B3BB69-23CF-44E3-9099-C40C66FF867C}">
              <a14:compatExt xmlns:a14="http://schemas.microsoft.com/office/drawing/2010/main" spid="_x0000_s5239"/>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0" name="CheckBox107" hidden="1">
          <a:extLst>
            <a:ext uri="{63B3BB69-23CF-44E3-9099-C40C66FF867C}">
              <a14:compatExt xmlns:a14="http://schemas.microsoft.com/office/drawing/2010/main" spid="_x0000_s5240"/>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1" name="CheckBox108" hidden="1">
          <a:extLst>
            <a:ext uri="{63B3BB69-23CF-44E3-9099-C40C66FF867C}">
              <a14:compatExt xmlns:a14="http://schemas.microsoft.com/office/drawing/2010/main" spid="_x0000_s5241"/>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2" name="CheckBox109" hidden="1">
          <a:extLst>
            <a:ext uri="{63B3BB69-23CF-44E3-9099-C40C66FF867C}">
              <a14:compatExt xmlns:a14="http://schemas.microsoft.com/office/drawing/2010/main" spid="_x0000_s5242"/>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3" name="CheckBox110" hidden="1">
          <a:extLst>
            <a:ext uri="{63B3BB69-23CF-44E3-9099-C40C66FF867C}">
              <a14:compatExt xmlns:a14="http://schemas.microsoft.com/office/drawing/2010/main" spid="_x0000_s5243"/>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4" name="CheckBox111" hidden="1">
          <a:extLst>
            <a:ext uri="{63B3BB69-23CF-44E3-9099-C40C66FF867C}">
              <a14:compatExt xmlns:a14="http://schemas.microsoft.com/office/drawing/2010/main" spid="_x0000_s5244"/>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5" name="CheckBox112" hidden="1">
          <a:extLst>
            <a:ext uri="{63B3BB69-23CF-44E3-9099-C40C66FF867C}">
              <a14:compatExt xmlns:a14="http://schemas.microsoft.com/office/drawing/2010/main" spid="_x0000_s5245"/>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6" name="CheckBox113" hidden="1">
          <a:extLst>
            <a:ext uri="{63B3BB69-23CF-44E3-9099-C40C66FF867C}">
              <a14:compatExt xmlns:a14="http://schemas.microsoft.com/office/drawing/2010/main" spid="_x0000_s5246"/>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47" name="CheckBox114" hidden="1">
          <a:extLst>
            <a:ext uri="{63B3BB69-23CF-44E3-9099-C40C66FF867C}">
              <a14:compatExt xmlns:a14="http://schemas.microsoft.com/office/drawing/2010/main" spid="_x0000_s5247"/>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48" name="CheckBox115" hidden="1">
          <a:extLst>
            <a:ext uri="{63B3BB69-23CF-44E3-9099-C40C66FF867C}">
              <a14:compatExt xmlns:a14="http://schemas.microsoft.com/office/drawing/2010/main" spid="_x0000_s5248"/>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49" name="CheckBox116" hidden="1">
          <a:extLst>
            <a:ext uri="{63B3BB69-23CF-44E3-9099-C40C66FF867C}">
              <a14:compatExt xmlns:a14="http://schemas.microsoft.com/office/drawing/2010/main" spid="_x0000_s5249"/>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50" name="CheckBox117" hidden="1">
          <a:extLst>
            <a:ext uri="{63B3BB69-23CF-44E3-9099-C40C66FF867C}">
              <a14:compatExt xmlns:a14="http://schemas.microsoft.com/office/drawing/2010/main" spid="_x0000_s5250"/>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51" name="CheckBox118" hidden="1">
          <a:extLst>
            <a:ext uri="{63B3BB69-23CF-44E3-9099-C40C66FF867C}">
              <a14:compatExt xmlns:a14="http://schemas.microsoft.com/office/drawing/2010/main" spid="_x0000_s5251"/>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52" name="CheckBox119" hidden="1">
          <a:extLst>
            <a:ext uri="{63B3BB69-23CF-44E3-9099-C40C66FF867C}">
              <a14:compatExt xmlns:a14="http://schemas.microsoft.com/office/drawing/2010/main" spid="_x0000_s5252"/>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53" name="CheckBox120" hidden="1">
          <a:extLst>
            <a:ext uri="{63B3BB69-23CF-44E3-9099-C40C66FF867C}">
              <a14:compatExt xmlns:a14="http://schemas.microsoft.com/office/drawing/2010/main" spid="_x0000_s5253"/>
            </a:ext>
          </a:extLst>
        </xdr:cNvPr>
        <xdr:cNvSpPr/>
      </xdr:nvSpPr>
      <xdr:spPr>
        <a:xfrm>
          <a:off x="0" y="0"/>
          <a:ext cx="0" cy="0"/>
        </a:xfrm>
        <a:prstGeom prst="rect">
          <a:avLst/>
        </a:prstGeom>
      </xdr:spPr>
    </xdr:sp>
    <xdr:clientData/>
  </xdr:twoCellAnchor>
  <xdr:twoCellAnchor>
    <xdr:from>
      <xdr:col>4</xdr:col>
      <xdr:colOff>139700</xdr:colOff>
      <xdr:row>19</xdr:row>
      <xdr:rowOff>12700</xdr:rowOff>
    </xdr:from>
    <xdr:to>
      <xdr:col>5</xdr:col>
      <xdr:colOff>0</xdr:colOff>
      <xdr:row>19</xdr:row>
      <xdr:rowOff>12700</xdr:rowOff>
    </xdr:to>
    <xdr:sp macro="" textlink="">
      <xdr:nvSpPr>
        <xdr:cNvPr id="5264" name="CheckBox121" hidden="1">
          <a:extLst>
            <a:ext uri="{63B3BB69-23CF-44E3-9099-C40C66FF867C}">
              <a14:compatExt xmlns:a14="http://schemas.microsoft.com/office/drawing/2010/main" spid="_x0000_s5264"/>
            </a:ext>
          </a:extLst>
        </xdr:cNvPr>
        <xdr:cNvSpPr/>
      </xdr:nvSpPr>
      <xdr:spPr>
        <a:xfrm>
          <a:off x="0" y="0"/>
          <a:ext cx="0" cy="0"/>
        </a:xfrm>
        <a:prstGeom prst="rect">
          <a:avLst/>
        </a:prstGeom>
      </xdr:spPr>
    </xdr:sp>
    <xdr:clientData/>
  </xdr:twoCellAnchor>
  <xdr:twoCellAnchor>
    <xdr:from>
      <xdr:col>5</xdr:col>
      <xdr:colOff>127000</xdr:colOff>
      <xdr:row>19</xdr:row>
      <xdr:rowOff>12700</xdr:rowOff>
    </xdr:from>
    <xdr:to>
      <xdr:col>6</xdr:col>
      <xdr:colOff>0</xdr:colOff>
      <xdr:row>19</xdr:row>
      <xdr:rowOff>12700</xdr:rowOff>
    </xdr:to>
    <xdr:sp macro="" textlink="">
      <xdr:nvSpPr>
        <xdr:cNvPr id="5265" name="CheckBox122" hidden="1">
          <a:extLst>
            <a:ext uri="{63B3BB69-23CF-44E3-9099-C40C66FF867C}">
              <a14:compatExt xmlns:a14="http://schemas.microsoft.com/office/drawing/2010/main" spid="_x0000_s5265"/>
            </a:ext>
          </a:extLst>
        </xdr:cNvPr>
        <xdr:cNvSpPr/>
      </xdr:nvSpPr>
      <xdr:spPr>
        <a:xfrm>
          <a:off x="0" y="0"/>
          <a:ext cx="0" cy="0"/>
        </a:xfrm>
        <a:prstGeom prst="rect">
          <a:avLst/>
        </a:prstGeom>
      </xdr:spPr>
    </xdr:sp>
    <xdr:clientData/>
  </xdr:twoCellAnchor>
  <xdr:twoCellAnchor>
    <xdr:from>
      <xdr:col>6</xdr:col>
      <xdr:colOff>127000</xdr:colOff>
      <xdr:row>19</xdr:row>
      <xdr:rowOff>12700</xdr:rowOff>
    </xdr:from>
    <xdr:to>
      <xdr:col>7</xdr:col>
      <xdr:colOff>12700</xdr:colOff>
      <xdr:row>19</xdr:row>
      <xdr:rowOff>12700</xdr:rowOff>
    </xdr:to>
    <xdr:sp macro="" textlink="">
      <xdr:nvSpPr>
        <xdr:cNvPr id="5266" name="CheckBox123" hidden="1">
          <a:extLst>
            <a:ext uri="{63B3BB69-23CF-44E3-9099-C40C66FF867C}">
              <a14:compatExt xmlns:a14="http://schemas.microsoft.com/office/drawing/2010/main" spid="_x0000_s5266"/>
            </a:ext>
          </a:extLst>
        </xdr:cNvPr>
        <xdr:cNvSpPr/>
      </xdr:nvSpPr>
      <xdr:spPr>
        <a:xfrm>
          <a:off x="0" y="0"/>
          <a:ext cx="0" cy="0"/>
        </a:xfrm>
        <a:prstGeom prst="rect">
          <a:avLst/>
        </a:prstGeom>
      </xdr:spPr>
    </xdr:sp>
    <xdr:clientData/>
  </xdr:twoCellAnchor>
  <xdr:twoCellAnchor>
    <xdr:from>
      <xdr:col>4</xdr:col>
      <xdr:colOff>104775</xdr:colOff>
      <xdr:row>19</xdr:row>
      <xdr:rowOff>9525</xdr:rowOff>
    </xdr:from>
    <xdr:to>
      <xdr:col>5</xdr:col>
      <xdr:colOff>0</xdr:colOff>
      <xdr:row>19</xdr:row>
      <xdr:rowOff>9525</xdr:rowOff>
    </xdr:to>
    <xdr:pic>
      <xdr:nvPicPr>
        <xdr:cNvPr id="2" name="CheckBox5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3" name="CheckBox5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4" name="CheckBox4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 name="CheckBox4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6" name="CheckBox4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7" name="CheckBox4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8" name="CheckBox4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9" name="CheckBox4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10" name="CheckBox4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1" name="CheckBox4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2" name="CheckBox4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13" name="CheckBox4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4" name="CheckBox5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5" name="CheckBox5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6" name="CheckBox5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7" name="CheckBox5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18" name="CheckBox5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19" name="CheckBox5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0" name="CheckBox6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1" name="CheckBox6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2" name="CheckBox6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3" name="CheckBox6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4" name="CheckBox6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5" name="CheckBox6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6" name="CheckBox7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27" name="CheckBox7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28" name="CheckBox7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29" name="CheckBox7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30" name="CheckBox7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31" name="CheckBox7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2" name="CheckBox7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3" name="CheckBox7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54" name="CheckBox7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5" name="CheckBox7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6" name="CheckBox8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57" name="CheckBox8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58" name="CheckBox8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59" name="CheckBox8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0" name="CheckBox8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1" name="CheckBox8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2" name="CheckBox8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3" name="CheckBox8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4" name="CheckBox8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5" name="CheckBox8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6" name="CheckBox9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67" name="CheckBox9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68" name="CheckBox9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69" name="CheckBox9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70" name="CheckBox9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71" name="CheckBox9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72" name="CheckBox9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91" name="CheckBox9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92" name="CheckBox9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93" name="CheckBox99"/>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194" name="CheckBox100"/>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195" name="CheckBox10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196" name="CheckBox102"/>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54" name="CheckBox103"/>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55" name="CheckBox10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56" name="CheckBox105"/>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57" name="CheckBox10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58" name="CheckBox10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59" name="CheckBox10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0" name="CheckBox109"/>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61" name="CheckBox11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62" name="CheckBox11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3" name="CheckBox1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67" name="CheckBox11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68" name="CheckBox114"/>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69" name="CheckBox115"/>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0" name="CheckBox11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1" name="CheckBox11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72" name="CheckBox118"/>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3" name="CheckBox11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4" name="CheckBox120"/>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104775</xdr:colOff>
      <xdr:row>19</xdr:row>
      <xdr:rowOff>9525</xdr:rowOff>
    </xdr:from>
    <xdr:to>
      <xdr:col>5</xdr:col>
      <xdr:colOff>0</xdr:colOff>
      <xdr:row>19</xdr:row>
      <xdr:rowOff>9525</xdr:rowOff>
    </xdr:to>
    <xdr:pic>
      <xdr:nvPicPr>
        <xdr:cNvPr id="5275" name="CheckBox1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8629650"/>
          <a:ext cx="2095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xdr:col>
      <xdr:colOff>95250</xdr:colOff>
      <xdr:row>19</xdr:row>
      <xdr:rowOff>9525</xdr:rowOff>
    </xdr:from>
    <xdr:to>
      <xdr:col>6</xdr:col>
      <xdr:colOff>0</xdr:colOff>
      <xdr:row>19</xdr:row>
      <xdr:rowOff>9525</xdr:rowOff>
    </xdr:to>
    <xdr:pic>
      <xdr:nvPicPr>
        <xdr:cNvPr id="5276" name="CheckBox12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7575" y="8629650"/>
          <a:ext cx="2190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6</xdr:col>
      <xdr:colOff>95250</xdr:colOff>
      <xdr:row>19</xdr:row>
      <xdr:rowOff>9525</xdr:rowOff>
    </xdr:from>
    <xdr:to>
      <xdr:col>7</xdr:col>
      <xdr:colOff>9525</xdr:colOff>
      <xdr:row>19</xdr:row>
      <xdr:rowOff>9525</xdr:rowOff>
    </xdr:to>
    <xdr:pic>
      <xdr:nvPicPr>
        <xdr:cNvPr id="5277" name="CheckBox12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71900" y="8629650"/>
          <a:ext cx="228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108856</xdr:colOff>
      <xdr:row>3</xdr:row>
      <xdr:rowOff>318407</xdr:rowOff>
    </xdr:from>
    <xdr:to>
      <xdr:col>8</xdr:col>
      <xdr:colOff>1622548</xdr:colOff>
      <xdr:row>5</xdr:row>
      <xdr:rowOff>1654629</xdr:rowOff>
    </xdr:to>
    <xdr:pic>
      <xdr:nvPicPr>
        <xdr:cNvPr id="10" name="Grafik 9"/>
        <xdr:cNvPicPr>
          <a:picLocks noChangeAspect="1"/>
        </xdr:cNvPicPr>
      </xdr:nvPicPr>
      <xdr:blipFill>
        <a:blip xmlns:r="http://schemas.openxmlformats.org/officeDocument/2006/relationships" r:embed="rId1"/>
        <a:stretch>
          <a:fillRect/>
        </a:stretch>
      </xdr:blipFill>
      <xdr:spPr>
        <a:xfrm>
          <a:off x="108856" y="1069521"/>
          <a:ext cx="15578035" cy="4623708"/>
        </a:xfrm>
        <a:prstGeom prst="rect">
          <a:avLst/>
        </a:prstGeom>
      </xdr:spPr>
    </xdr:pic>
    <xdr:clientData/>
  </xdr:twoCellAnchor>
  <xdr:twoCellAnchor editAs="oneCell">
    <xdr:from>
      <xdr:col>2</xdr:col>
      <xdr:colOff>727</xdr:colOff>
      <xdr:row>12</xdr:row>
      <xdr:rowOff>321128</xdr:rowOff>
    </xdr:from>
    <xdr:to>
      <xdr:col>7</xdr:col>
      <xdr:colOff>456112</xdr:colOff>
      <xdr:row>14</xdr:row>
      <xdr:rowOff>1499004</xdr:rowOff>
    </xdr:to>
    <xdr:pic>
      <xdr:nvPicPr>
        <xdr:cNvPr id="11" name="Grafik 10"/>
        <xdr:cNvPicPr>
          <a:picLocks noChangeAspect="1"/>
        </xdr:cNvPicPr>
      </xdr:nvPicPr>
      <xdr:blipFill>
        <a:blip xmlns:r="http://schemas.openxmlformats.org/officeDocument/2006/relationships" r:embed="rId2"/>
        <a:stretch>
          <a:fillRect/>
        </a:stretch>
      </xdr:blipFill>
      <xdr:spPr>
        <a:xfrm>
          <a:off x="3620227" y="9414328"/>
          <a:ext cx="9154885" cy="422587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17"/>
  <sheetViews>
    <sheetView tabSelected="1" zoomScale="80" zoomScaleNormal="80" zoomScaleSheetLayoutView="55" zoomScalePageLayoutView="85" workbookViewId="0">
      <selection activeCell="A3" sqref="A3"/>
    </sheetView>
  </sheetViews>
  <sheetFormatPr baseColWidth="10" defaultColWidth="11.44140625" defaultRowHeight="13.8" x14ac:dyDescent="0.25"/>
  <cols>
    <col min="1" max="1" width="182.109375" style="85" customWidth="1"/>
    <col min="2" max="2" width="19.88671875" style="85" customWidth="1"/>
    <col min="3" max="3" width="22" style="85" customWidth="1"/>
    <col min="4" max="4" width="23.33203125" style="85" customWidth="1"/>
    <col min="5" max="16384" width="11.44140625" style="85"/>
  </cols>
  <sheetData>
    <row r="1" spans="1:4" ht="123" customHeight="1" x14ac:dyDescent="0.35">
      <c r="A1" s="218" t="s">
        <v>94</v>
      </c>
    </row>
    <row r="2" spans="1:4" ht="27" customHeight="1" x14ac:dyDescent="0.35">
      <c r="A2" s="218"/>
    </row>
    <row r="3" spans="1:4" ht="34.5" customHeight="1" x14ac:dyDescent="0.25">
      <c r="A3" s="164" t="s">
        <v>231</v>
      </c>
    </row>
    <row r="4" spans="1:4" ht="82.8" x14ac:dyDescent="0.25">
      <c r="A4" s="166" t="s">
        <v>232</v>
      </c>
    </row>
    <row r="5" spans="1:4" ht="26.25" customHeight="1" thickBot="1" x14ac:dyDescent="0.3">
      <c r="A5" s="165" t="s">
        <v>93</v>
      </c>
    </row>
    <row r="6" spans="1:4" ht="48" customHeight="1" thickBot="1" x14ac:dyDescent="0.3">
      <c r="A6" s="167" t="s">
        <v>185</v>
      </c>
      <c r="B6" s="307" t="s">
        <v>143</v>
      </c>
      <c r="C6" s="307" t="s">
        <v>144</v>
      </c>
      <c r="D6" s="308" t="s">
        <v>145</v>
      </c>
    </row>
    <row r="7" spans="1:4" ht="76.5" customHeight="1" x14ac:dyDescent="0.25">
      <c r="B7" s="239"/>
      <c r="C7" s="239"/>
      <c r="D7" s="239"/>
    </row>
    <row r="8" spans="1:4" ht="87.75" customHeight="1" x14ac:dyDescent="0.25">
      <c r="B8" s="238"/>
      <c r="C8" s="238"/>
      <c r="D8" s="238"/>
    </row>
    <row r="9" spans="1:4" ht="126.6" customHeight="1" x14ac:dyDescent="0.25">
      <c r="B9" s="238"/>
      <c r="C9" s="238"/>
      <c r="D9" s="238"/>
    </row>
    <row r="10" spans="1:4" ht="110.25" customHeight="1" x14ac:dyDescent="0.25">
      <c r="B10" s="238"/>
      <c r="C10" s="238"/>
      <c r="D10" s="238"/>
    </row>
    <row r="11" spans="1:4" ht="26.25" customHeight="1" x14ac:dyDescent="0.25">
      <c r="A11" s="165" t="s">
        <v>92</v>
      </c>
    </row>
    <row r="12" spans="1:4" ht="50.4" customHeight="1" x14ac:dyDescent="0.25">
      <c r="A12" s="168" t="s">
        <v>240</v>
      </c>
    </row>
    <row r="13" spans="1:4" ht="26.25" customHeight="1" x14ac:dyDescent="0.25">
      <c r="A13" s="165" t="s">
        <v>91</v>
      </c>
    </row>
    <row r="14" spans="1:4" ht="24" customHeight="1" x14ac:dyDescent="0.25">
      <c r="A14" s="166" t="s">
        <v>233</v>
      </c>
    </row>
    <row r="15" spans="1:4" ht="55.2" x14ac:dyDescent="0.25">
      <c r="A15" s="168" t="s">
        <v>223</v>
      </c>
    </row>
    <row r="16" spans="1:4" ht="24" customHeight="1" x14ac:dyDescent="0.25">
      <c r="A16" s="167" t="s">
        <v>222</v>
      </c>
    </row>
    <row r="17" spans="1:1" x14ac:dyDescent="0.25">
      <c r="A17" s="84"/>
    </row>
  </sheetData>
  <printOptions horizontalCentered="1"/>
  <pageMargins left="0.70866141732283472" right="0.70866141732283472" top="0.78740157480314965" bottom="0.78740157480314965" header="0.31496062992125984" footer="0.31496062992125984"/>
  <pageSetup paperSize="9" scale="54" orientation="landscape" r:id="rId1"/>
  <headerFooter>
    <oddHeader>&amp;A</oddHeader>
    <oddFooter>&amp;C&amp;D</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N110"/>
  <sheetViews>
    <sheetView showGridLines="0" zoomScale="70" zoomScaleNormal="70" zoomScaleSheetLayoutView="40" workbookViewId="0"/>
  </sheetViews>
  <sheetFormatPr baseColWidth="10" defaultColWidth="11.44140625" defaultRowHeight="13.2" x14ac:dyDescent="0.25"/>
  <cols>
    <col min="1" max="1" width="22.77734375" style="172" customWidth="1"/>
    <col min="2" max="14" width="16.77734375" style="172" customWidth="1"/>
    <col min="15" max="16384" width="11.44140625" style="172"/>
  </cols>
  <sheetData>
    <row r="1" spans="1:14" s="170" customFormat="1" ht="19.95" customHeight="1" x14ac:dyDescent="0.3">
      <c r="A1" s="139" t="s">
        <v>102</v>
      </c>
      <c r="B1" s="169"/>
      <c r="C1" s="169"/>
      <c r="D1" s="169"/>
      <c r="E1" s="169"/>
      <c r="F1" s="169"/>
      <c r="G1" s="169"/>
      <c r="H1" s="169"/>
      <c r="I1" s="169"/>
      <c r="J1" s="169"/>
      <c r="K1" s="169"/>
      <c r="L1" s="169"/>
      <c r="M1" s="169"/>
      <c r="N1" s="169"/>
    </row>
    <row r="2" spans="1:14" ht="19.95" customHeight="1" x14ac:dyDescent="0.25">
      <c r="A2" s="333" t="s">
        <v>95</v>
      </c>
      <c r="B2" s="491"/>
      <c r="C2" s="491"/>
      <c r="D2" s="193"/>
      <c r="E2" s="186"/>
      <c r="F2" s="186"/>
      <c r="G2" s="186"/>
      <c r="H2" s="186"/>
      <c r="I2" s="186"/>
      <c r="J2" s="186"/>
      <c r="K2" s="186"/>
      <c r="L2" s="174"/>
      <c r="M2" s="174"/>
      <c r="N2" s="174"/>
    </row>
    <row r="3" spans="1:14" ht="60" customHeight="1" x14ac:dyDescent="0.25">
      <c r="A3" s="195"/>
      <c r="B3" s="195"/>
      <c r="C3" s="195"/>
      <c r="D3" s="195"/>
      <c r="E3" s="259"/>
      <c r="F3" s="186"/>
      <c r="G3" s="186"/>
      <c r="H3" s="186"/>
      <c r="I3" s="186"/>
      <c r="J3" s="186"/>
      <c r="K3" s="186"/>
      <c r="L3" s="174"/>
      <c r="M3" s="174"/>
      <c r="N3" s="174"/>
    </row>
    <row r="4" spans="1:14" ht="45" customHeight="1" x14ac:dyDescent="0.25">
      <c r="A4" s="334" t="s">
        <v>179</v>
      </c>
      <c r="B4" s="479"/>
      <c r="C4" s="480"/>
      <c r="D4" s="481"/>
      <c r="E4" s="482"/>
      <c r="F4" s="191"/>
      <c r="G4" s="191"/>
      <c r="H4" s="191"/>
      <c r="I4" s="191"/>
      <c r="J4" s="191"/>
      <c r="K4" s="191"/>
      <c r="L4" s="174"/>
      <c r="M4" s="174"/>
      <c r="N4" s="174"/>
    </row>
    <row r="5" spans="1:14" ht="45" customHeight="1" x14ac:dyDescent="0.25">
      <c r="A5" s="334" t="s">
        <v>13</v>
      </c>
      <c r="B5" s="492"/>
      <c r="C5" s="493"/>
      <c r="D5" s="192"/>
      <c r="E5" s="187"/>
      <c r="F5" s="483"/>
      <c r="G5" s="483"/>
      <c r="H5" s="483"/>
      <c r="I5" s="483"/>
      <c r="J5" s="483"/>
      <c r="K5" s="483"/>
      <c r="L5" s="174"/>
      <c r="M5" s="174"/>
      <c r="N5" s="174"/>
    </row>
    <row r="6" spans="1:14" ht="19.95" customHeight="1" thickBot="1" x14ac:dyDescent="0.3">
      <c r="A6" s="173"/>
      <c r="D6" s="171"/>
      <c r="E6" s="171"/>
      <c r="F6" s="171"/>
      <c r="G6" s="171"/>
      <c r="H6" s="171"/>
      <c r="I6" s="171"/>
      <c r="J6" s="171"/>
      <c r="K6" s="171"/>
      <c r="L6" s="171"/>
      <c r="M6" s="171"/>
      <c r="N6" s="171"/>
    </row>
    <row r="7" spans="1:14" s="173" customFormat="1" ht="19.95" customHeight="1" thickBot="1" x14ac:dyDescent="0.3">
      <c r="A7" s="194"/>
      <c r="B7" s="476" t="s">
        <v>108</v>
      </c>
      <c r="C7" s="477"/>
      <c r="D7" s="477"/>
      <c r="E7" s="478"/>
      <c r="F7" s="476" t="s">
        <v>109</v>
      </c>
      <c r="G7" s="477"/>
      <c r="H7" s="477"/>
      <c r="I7" s="477"/>
      <c r="J7" s="477"/>
      <c r="K7" s="477"/>
      <c r="L7" s="484" t="s">
        <v>112</v>
      </c>
      <c r="M7" s="485"/>
      <c r="N7" s="489"/>
    </row>
    <row r="8" spans="1:14" ht="19.95" customHeight="1" thickBot="1" x14ac:dyDescent="0.3">
      <c r="A8" s="180"/>
      <c r="B8" s="488"/>
      <c r="C8" s="488"/>
      <c r="D8" s="488"/>
      <c r="E8" s="488"/>
      <c r="F8" s="488"/>
      <c r="G8" s="488"/>
      <c r="H8" s="488"/>
      <c r="I8" s="488"/>
      <c r="J8" s="471"/>
      <c r="K8" s="494"/>
      <c r="L8" s="486"/>
      <c r="M8" s="487"/>
      <c r="N8" s="490"/>
    </row>
    <row r="9" spans="1:14" ht="19.95" customHeight="1" thickBot="1" x14ac:dyDescent="0.3">
      <c r="A9" s="181" t="s">
        <v>100</v>
      </c>
      <c r="B9" s="335" t="s">
        <v>96</v>
      </c>
      <c r="C9" s="335" t="s">
        <v>97</v>
      </c>
      <c r="D9" s="335" t="s">
        <v>96</v>
      </c>
      <c r="E9" s="335" t="s">
        <v>97</v>
      </c>
      <c r="F9" s="335" t="s">
        <v>96</v>
      </c>
      <c r="G9" s="335" t="s">
        <v>97</v>
      </c>
      <c r="H9" s="335" t="s">
        <v>96</v>
      </c>
      <c r="I9" s="335" t="s">
        <v>97</v>
      </c>
      <c r="J9" s="335" t="s">
        <v>96</v>
      </c>
      <c r="K9" s="335" t="s">
        <v>97</v>
      </c>
      <c r="L9" s="178" t="s">
        <v>98</v>
      </c>
      <c r="M9" s="219" t="s">
        <v>99</v>
      </c>
      <c r="N9" s="296" t="s">
        <v>101</v>
      </c>
    </row>
    <row r="10" spans="1:14" ht="19.95" customHeight="1" thickBot="1" x14ac:dyDescent="0.3">
      <c r="A10" s="179">
        <v>1</v>
      </c>
      <c r="B10" s="415"/>
      <c r="C10" s="201"/>
      <c r="D10" s="201"/>
      <c r="E10" s="201"/>
      <c r="F10" s="201"/>
      <c r="G10" s="201"/>
      <c r="H10" s="201"/>
      <c r="I10" s="201"/>
      <c r="J10" s="201"/>
      <c r="K10" s="201"/>
      <c r="L10" s="175">
        <f>B10+D10+F10+H10+J10</f>
        <v>0</v>
      </c>
      <c r="M10" s="175">
        <f>C10+E10+G10+I10+K10</f>
        <v>0</v>
      </c>
      <c r="N10" s="295">
        <f>(L10+M10)/2</f>
        <v>0</v>
      </c>
    </row>
    <row r="11" spans="1:14" ht="19.95" customHeight="1" thickBot="1" x14ac:dyDescent="0.3">
      <c r="A11" s="220">
        <v>2</v>
      </c>
      <c r="B11" s="202"/>
      <c r="C11" s="203"/>
      <c r="D11" s="203"/>
      <c r="E11" s="203"/>
      <c r="F11" s="201"/>
      <c r="G11" s="201"/>
      <c r="H11" s="201"/>
      <c r="I11" s="201"/>
      <c r="J11" s="201"/>
      <c r="K11" s="201"/>
      <c r="L11" s="175">
        <f>F11+H11+J11</f>
        <v>0</v>
      </c>
      <c r="M11" s="175">
        <f>G11+I11+K11</f>
        <v>0</v>
      </c>
      <c r="N11" s="295">
        <f t="shared" ref="N11:N19" si="0">(L11+M11)/2</f>
        <v>0</v>
      </c>
    </row>
    <row r="12" spans="1:14" ht="19.95" customHeight="1" thickBot="1" x14ac:dyDescent="0.3">
      <c r="A12" s="220">
        <v>3</v>
      </c>
      <c r="B12" s="202"/>
      <c r="C12" s="203"/>
      <c r="D12" s="203"/>
      <c r="E12" s="203"/>
      <c r="F12" s="201"/>
      <c r="G12" s="201"/>
      <c r="H12" s="201"/>
      <c r="I12" s="201"/>
      <c r="J12" s="201"/>
      <c r="K12" s="201"/>
      <c r="L12" s="175">
        <f t="shared" ref="L12:L19" si="1">F12+H12+J12</f>
        <v>0</v>
      </c>
      <c r="M12" s="175">
        <f t="shared" ref="M12:M19" si="2">G12+I12+K12</f>
        <v>0</v>
      </c>
      <c r="N12" s="295">
        <f t="shared" si="0"/>
        <v>0</v>
      </c>
    </row>
    <row r="13" spans="1:14" ht="19.95" customHeight="1" thickBot="1" x14ac:dyDescent="0.3">
      <c r="A13" s="179">
        <v>4</v>
      </c>
      <c r="B13" s="202"/>
      <c r="C13" s="203"/>
      <c r="D13" s="203"/>
      <c r="E13" s="203"/>
      <c r="F13" s="201"/>
      <c r="G13" s="201"/>
      <c r="H13" s="201"/>
      <c r="I13" s="201"/>
      <c r="J13" s="201"/>
      <c r="K13" s="201"/>
      <c r="L13" s="175">
        <f t="shared" si="1"/>
        <v>0</v>
      </c>
      <c r="M13" s="175">
        <f t="shared" si="2"/>
        <v>0</v>
      </c>
      <c r="N13" s="295">
        <f t="shared" si="0"/>
        <v>0</v>
      </c>
    </row>
    <row r="14" spans="1:14" ht="19.95" customHeight="1" thickBot="1" x14ac:dyDescent="0.3">
      <c r="A14" s="220">
        <v>5</v>
      </c>
      <c r="B14" s="202"/>
      <c r="C14" s="203"/>
      <c r="D14" s="203"/>
      <c r="E14" s="203"/>
      <c r="F14" s="201"/>
      <c r="G14" s="201"/>
      <c r="H14" s="201"/>
      <c r="I14" s="201"/>
      <c r="J14" s="201"/>
      <c r="K14" s="201"/>
      <c r="L14" s="175">
        <f t="shared" si="1"/>
        <v>0</v>
      </c>
      <c r="M14" s="175">
        <f t="shared" si="2"/>
        <v>0</v>
      </c>
      <c r="N14" s="295">
        <f t="shared" si="0"/>
        <v>0</v>
      </c>
    </row>
    <row r="15" spans="1:14" ht="19.95" customHeight="1" thickBot="1" x14ac:dyDescent="0.3">
      <c r="A15" s="220">
        <v>6</v>
      </c>
      <c r="B15" s="202"/>
      <c r="C15" s="203"/>
      <c r="D15" s="203"/>
      <c r="E15" s="203"/>
      <c r="F15" s="201"/>
      <c r="G15" s="201"/>
      <c r="H15" s="201"/>
      <c r="I15" s="201"/>
      <c r="J15" s="201"/>
      <c r="K15" s="201"/>
      <c r="L15" s="175">
        <f t="shared" si="1"/>
        <v>0</v>
      </c>
      <c r="M15" s="175">
        <f t="shared" si="2"/>
        <v>0</v>
      </c>
      <c r="N15" s="295">
        <f t="shared" si="0"/>
        <v>0</v>
      </c>
    </row>
    <row r="16" spans="1:14" ht="19.95" customHeight="1" thickBot="1" x14ac:dyDescent="0.3">
      <c r="A16" s="179">
        <v>7</v>
      </c>
      <c r="B16" s="202"/>
      <c r="C16" s="203"/>
      <c r="D16" s="203"/>
      <c r="E16" s="203"/>
      <c r="F16" s="201"/>
      <c r="G16" s="201"/>
      <c r="H16" s="201"/>
      <c r="I16" s="201"/>
      <c r="J16" s="201"/>
      <c r="K16" s="201"/>
      <c r="L16" s="175">
        <f t="shared" si="1"/>
        <v>0</v>
      </c>
      <c r="M16" s="175">
        <f t="shared" si="2"/>
        <v>0</v>
      </c>
      <c r="N16" s="295">
        <f t="shared" si="0"/>
        <v>0</v>
      </c>
    </row>
    <row r="17" spans="1:14" ht="19.95" customHeight="1" thickBot="1" x14ac:dyDescent="0.3">
      <c r="A17" s="220">
        <v>8</v>
      </c>
      <c r="B17" s="184"/>
      <c r="C17" s="185"/>
      <c r="D17" s="185"/>
      <c r="E17" s="185"/>
      <c r="F17" s="201"/>
      <c r="G17" s="201"/>
      <c r="H17" s="201"/>
      <c r="I17" s="201"/>
      <c r="J17" s="201"/>
      <c r="K17" s="201"/>
      <c r="L17" s="175">
        <f t="shared" si="1"/>
        <v>0</v>
      </c>
      <c r="M17" s="175">
        <f t="shared" si="2"/>
        <v>0</v>
      </c>
      <c r="N17" s="295">
        <f t="shared" si="0"/>
        <v>0</v>
      </c>
    </row>
    <row r="18" spans="1:14" ht="19.95" customHeight="1" thickBot="1" x14ac:dyDescent="0.3">
      <c r="A18" s="220">
        <v>9</v>
      </c>
      <c r="B18" s="184"/>
      <c r="C18" s="185"/>
      <c r="D18" s="185"/>
      <c r="E18" s="185"/>
      <c r="F18" s="201"/>
      <c r="G18" s="201"/>
      <c r="H18" s="201"/>
      <c r="I18" s="201"/>
      <c r="J18" s="201"/>
      <c r="K18" s="201"/>
      <c r="L18" s="175">
        <f t="shared" si="1"/>
        <v>0</v>
      </c>
      <c r="M18" s="175">
        <f t="shared" si="2"/>
        <v>0</v>
      </c>
      <c r="N18" s="295">
        <f t="shared" si="0"/>
        <v>0</v>
      </c>
    </row>
    <row r="19" spans="1:14" ht="19.95" customHeight="1" thickBot="1" x14ac:dyDescent="0.3">
      <c r="A19" s="179">
        <v>10</v>
      </c>
      <c r="B19" s="184"/>
      <c r="C19" s="185"/>
      <c r="D19" s="185"/>
      <c r="E19" s="185"/>
      <c r="F19" s="201"/>
      <c r="G19" s="201"/>
      <c r="H19" s="201"/>
      <c r="I19" s="201"/>
      <c r="J19" s="201"/>
      <c r="K19" s="201"/>
      <c r="L19" s="175">
        <f t="shared" si="1"/>
        <v>0</v>
      </c>
      <c r="M19" s="175">
        <f t="shared" si="2"/>
        <v>0</v>
      </c>
      <c r="N19" s="295">
        <f t="shared" si="0"/>
        <v>0</v>
      </c>
    </row>
    <row r="20" spans="1:14" ht="19.95" customHeight="1" thickBot="1" x14ac:dyDescent="0.35">
      <c r="A20" s="469" t="s">
        <v>175</v>
      </c>
      <c r="B20" s="470"/>
      <c r="C20" s="470"/>
      <c r="D20" s="470"/>
      <c r="E20" s="470"/>
      <c r="F20" s="470"/>
      <c r="G20" s="470"/>
      <c r="H20" s="470"/>
      <c r="I20" s="470"/>
      <c r="J20" s="470"/>
      <c r="K20" s="495"/>
      <c r="L20" s="305">
        <f>SUM(L10:L19)</f>
        <v>0</v>
      </c>
      <c r="M20" s="305">
        <f>SUM(M10:M19)</f>
        <v>0</v>
      </c>
      <c r="N20" s="306">
        <f>SUM(N10:N19)</f>
        <v>0</v>
      </c>
    </row>
    <row r="21" spans="1:14" ht="60" customHeight="1" x14ac:dyDescent="0.25">
      <c r="A21" s="188"/>
      <c r="B21" s="188"/>
      <c r="C21" s="188"/>
      <c r="D21" s="188"/>
      <c r="E21" s="188"/>
      <c r="F21" s="188"/>
      <c r="G21" s="188"/>
      <c r="H21" s="188"/>
      <c r="I21" s="188"/>
      <c r="J21" s="188"/>
      <c r="K21" s="188"/>
      <c r="L21" s="188"/>
      <c r="M21" s="188"/>
      <c r="N21" s="188"/>
    </row>
    <row r="22" spans="1:14" ht="45" customHeight="1" x14ac:dyDescent="0.25">
      <c r="A22" s="334" t="s">
        <v>179</v>
      </c>
      <c r="B22" s="479"/>
      <c r="C22" s="480"/>
      <c r="D22" s="481"/>
      <c r="E22" s="482"/>
      <c r="F22" s="191"/>
      <c r="G22" s="191"/>
      <c r="H22" s="191"/>
      <c r="I22" s="191"/>
      <c r="J22" s="191"/>
      <c r="K22" s="191"/>
      <c r="L22" s="174"/>
      <c r="M22" s="174"/>
      <c r="N22" s="174"/>
    </row>
    <row r="23" spans="1:14" ht="45" customHeight="1" x14ac:dyDescent="0.25">
      <c r="A23" s="334" t="s">
        <v>13</v>
      </c>
      <c r="B23" s="479"/>
      <c r="C23" s="480"/>
      <c r="D23" s="192"/>
      <c r="E23" s="187"/>
      <c r="F23" s="483"/>
      <c r="G23" s="483"/>
      <c r="H23" s="483"/>
      <c r="I23" s="483"/>
      <c r="J23" s="483"/>
      <c r="K23" s="483"/>
      <c r="L23" s="174"/>
      <c r="M23" s="174"/>
      <c r="N23" s="174"/>
    </row>
    <row r="24" spans="1:14" ht="19.95" customHeight="1" thickBot="1" x14ac:dyDescent="0.3">
      <c r="D24" s="171"/>
      <c r="E24" s="171"/>
      <c r="F24" s="171"/>
      <c r="G24" s="171"/>
      <c r="H24" s="171"/>
      <c r="I24" s="171"/>
      <c r="J24" s="171"/>
      <c r="K24" s="171"/>
      <c r="L24" s="171"/>
      <c r="M24" s="171"/>
      <c r="N24" s="171"/>
    </row>
    <row r="25" spans="1:14" ht="19.95" customHeight="1" thickBot="1" x14ac:dyDescent="0.3">
      <c r="A25" s="194"/>
      <c r="B25" s="476" t="s">
        <v>108</v>
      </c>
      <c r="C25" s="477"/>
      <c r="D25" s="477"/>
      <c r="E25" s="478"/>
      <c r="F25" s="476" t="s">
        <v>109</v>
      </c>
      <c r="G25" s="477"/>
      <c r="H25" s="477"/>
      <c r="I25" s="477"/>
      <c r="J25" s="477"/>
      <c r="K25" s="477"/>
      <c r="L25" s="484" t="s">
        <v>112</v>
      </c>
      <c r="M25" s="485"/>
      <c r="N25" s="485"/>
    </row>
    <row r="26" spans="1:14" ht="19.95" customHeight="1" thickBot="1" x14ac:dyDescent="0.3">
      <c r="A26" s="180"/>
      <c r="B26" s="488"/>
      <c r="C26" s="488"/>
      <c r="D26" s="488"/>
      <c r="E26" s="488"/>
      <c r="F26" s="471"/>
      <c r="G26" s="472"/>
      <c r="H26" s="473"/>
      <c r="I26" s="474"/>
      <c r="J26" s="473"/>
      <c r="K26" s="475"/>
      <c r="L26" s="486"/>
      <c r="M26" s="487"/>
      <c r="N26" s="487"/>
    </row>
    <row r="27" spans="1:14" ht="19.95" customHeight="1" thickBot="1" x14ac:dyDescent="0.3">
      <c r="A27" s="181" t="s">
        <v>100</v>
      </c>
      <c r="B27" s="335" t="s">
        <v>96</v>
      </c>
      <c r="C27" s="335" t="s">
        <v>97</v>
      </c>
      <c r="D27" s="335" t="s">
        <v>96</v>
      </c>
      <c r="E27" s="335" t="s">
        <v>97</v>
      </c>
      <c r="F27" s="335" t="s">
        <v>96</v>
      </c>
      <c r="G27" s="335" t="s">
        <v>97</v>
      </c>
      <c r="H27" s="335" t="s">
        <v>96</v>
      </c>
      <c r="I27" s="335" t="s">
        <v>97</v>
      </c>
      <c r="J27" s="335" t="s">
        <v>96</v>
      </c>
      <c r="K27" s="335" t="s">
        <v>97</v>
      </c>
      <c r="L27" s="178" t="s">
        <v>98</v>
      </c>
      <c r="M27" s="219" t="s">
        <v>99</v>
      </c>
      <c r="N27" s="296" t="s">
        <v>101</v>
      </c>
    </row>
    <row r="28" spans="1:14" ht="19.95" customHeight="1" thickBot="1" x14ac:dyDescent="0.3">
      <c r="A28" s="179">
        <v>1</v>
      </c>
      <c r="B28" s="415"/>
      <c r="C28" s="201"/>
      <c r="D28" s="201"/>
      <c r="E28" s="201"/>
      <c r="F28" s="216"/>
      <c r="G28" s="216"/>
      <c r="H28" s="216"/>
      <c r="I28" s="216"/>
      <c r="J28" s="216"/>
      <c r="K28" s="216"/>
      <c r="L28" s="175">
        <f>SUM(B28+D28+F28+H28+J28)</f>
        <v>0</v>
      </c>
      <c r="M28" s="175">
        <f>SUM(C28+E28+G28+I28+K28)</f>
        <v>0</v>
      </c>
      <c r="N28" s="295">
        <f>(L28+M28)/2</f>
        <v>0</v>
      </c>
    </row>
    <row r="29" spans="1:14" ht="19.95" customHeight="1" thickBot="1" x14ac:dyDescent="0.3">
      <c r="A29" s="220">
        <v>2</v>
      </c>
      <c r="B29" s="202"/>
      <c r="C29" s="203"/>
      <c r="D29" s="203"/>
      <c r="E29" s="203"/>
      <c r="F29" s="201"/>
      <c r="G29" s="201"/>
      <c r="H29" s="217"/>
      <c r="I29" s="217"/>
      <c r="J29" s="217"/>
      <c r="K29" s="217"/>
      <c r="L29" s="175">
        <f t="shared" ref="L29:M37" si="3">SUM(B29+D29+F29+H29+J29)</f>
        <v>0</v>
      </c>
      <c r="M29" s="175">
        <f t="shared" si="3"/>
        <v>0</v>
      </c>
      <c r="N29" s="295">
        <f t="shared" ref="N29:N37" si="4">(L29+M29)/2</f>
        <v>0</v>
      </c>
    </row>
    <row r="30" spans="1:14" ht="19.95" customHeight="1" thickBot="1" x14ac:dyDescent="0.3">
      <c r="A30" s="220">
        <v>3</v>
      </c>
      <c r="B30" s="202"/>
      <c r="C30" s="203"/>
      <c r="D30" s="203"/>
      <c r="E30" s="203"/>
      <c r="F30" s="201"/>
      <c r="G30" s="201"/>
      <c r="H30" s="201"/>
      <c r="I30" s="201"/>
      <c r="J30" s="217"/>
      <c r="K30" s="217"/>
      <c r="L30" s="175">
        <f t="shared" si="3"/>
        <v>0</v>
      </c>
      <c r="M30" s="175">
        <f t="shared" si="3"/>
        <v>0</v>
      </c>
      <c r="N30" s="295">
        <f t="shared" si="4"/>
        <v>0</v>
      </c>
    </row>
    <row r="31" spans="1:14" ht="19.95" customHeight="1" thickBot="1" x14ac:dyDescent="0.3">
      <c r="A31" s="179">
        <v>4</v>
      </c>
      <c r="B31" s="202"/>
      <c r="C31" s="203"/>
      <c r="D31" s="203"/>
      <c r="E31" s="203"/>
      <c r="F31" s="201"/>
      <c r="G31" s="201"/>
      <c r="H31" s="217"/>
      <c r="I31" s="217"/>
      <c r="J31" s="217"/>
      <c r="K31" s="217"/>
      <c r="L31" s="175">
        <f t="shared" si="3"/>
        <v>0</v>
      </c>
      <c r="M31" s="175">
        <f t="shared" si="3"/>
        <v>0</v>
      </c>
      <c r="N31" s="295">
        <f t="shared" si="4"/>
        <v>0</v>
      </c>
    </row>
    <row r="32" spans="1:14" ht="19.95" customHeight="1" thickBot="1" x14ac:dyDescent="0.3">
      <c r="A32" s="220">
        <v>5</v>
      </c>
      <c r="B32" s="202"/>
      <c r="C32" s="203"/>
      <c r="D32" s="203"/>
      <c r="E32" s="203"/>
      <c r="F32" s="201"/>
      <c r="G32" s="201"/>
      <c r="H32" s="201"/>
      <c r="I32" s="201"/>
      <c r="J32" s="217"/>
      <c r="K32" s="217"/>
      <c r="L32" s="175">
        <f t="shared" si="3"/>
        <v>0</v>
      </c>
      <c r="M32" s="175">
        <f t="shared" si="3"/>
        <v>0</v>
      </c>
      <c r="N32" s="295">
        <f t="shared" si="4"/>
        <v>0</v>
      </c>
    </row>
    <row r="33" spans="1:14" ht="19.95" customHeight="1" thickBot="1" x14ac:dyDescent="0.3">
      <c r="A33" s="220">
        <v>6</v>
      </c>
      <c r="B33" s="202"/>
      <c r="C33" s="203"/>
      <c r="D33" s="203"/>
      <c r="E33" s="203"/>
      <c r="F33" s="201"/>
      <c r="G33" s="201"/>
      <c r="H33" s="217"/>
      <c r="I33" s="217"/>
      <c r="J33" s="217"/>
      <c r="K33" s="217"/>
      <c r="L33" s="175">
        <f t="shared" si="3"/>
        <v>0</v>
      </c>
      <c r="M33" s="175">
        <f t="shared" si="3"/>
        <v>0</v>
      </c>
      <c r="N33" s="295">
        <f t="shared" si="4"/>
        <v>0</v>
      </c>
    </row>
    <row r="34" spans="1:14" ht="19.95" customHeight="1" thickBot="1" x14ac:dyDescent="0.3">
      <c r="A34" s="179">
        <v>7</v>
      </c>
      <c r="B34" s="202"/>
      <c r="C34" s="203"/>
      <c r="D34" s="203"/>
      <c r="E34" s="203"/>
      <c r="F34" s="201"/>
      <c r="G34" s="201"/>
      <c r="H34" s="201"/>
      <c r="I34" s="201"/>
      <c r="J34" s="217"/>
      <c r="K34" s="217"/>
      <c r="L34" s="175">
        <f t="shared" si="3"/>
        <v>0</v>
      </c>
      <c r="M34" s="175">
        <f t="shared" si="3"/>
        <v>0</v>
      </c>
      <c r="N34" s="295">
        <f t="shared" si="4"/>
        <v>0</v>
      </c>
    </row>
    <row r="35" spans="1:14" ht="19.95" customHeight="1" thickBot="1" x14ac:dyDescent="0.3">
      <c r="A35" s="220">
        <v>8</v>
      </c>
      <c r="B35" s="202"/>
      <c r="C35" s="203"/>
      <c r="D35" s="203"/>
      <c r="E35" s="203"/>
      <c r="F35" s="201"/>
      <c r="G35" s="201"/>
      <c r="H35" s="217"/>
      <c r="I35" s="217"/>
      <c r="J35" s="217"/>
      <c r="K35" s="217"/>
      <c r="L35" s="175">
        <f t="shared" si="3"/>
        <v>0</v>
      </c>
      <c r="M35" s="175">
        <f t="shared" si="3"/>
        <v>0</v>
      </c>
      <c r="N35" s="295">
        <f t="shared" si="4"/>
        <v>0</v>
      </c>
    </row>
    <row r="36" spans="1:14" ht="19.95" customHeight="1" thickBot="1" x14ac:dyDescent="0.3">
      <c r="A36" s="220">
        <v>9</v>
      </c>
      <c r="B36" s="202"/>
      <c r="C36" s="203"/>
      <c r="D36" s="203"/>
      <c r="E36" s="203"/>
      <c r="F36" s="201"/>
      <c r="G36" s="201"/>
      <c r="H36" s="201"/>
      <c r="I36" s="201"/>
      <c r="J36" s="217"/>
      <c r="K36" s="217"/>
      <c r="L36" s="175">
        <f t="shared" si="3"/>
        <v>0</v>
      </c>
      <c r="M36" s="175">
        <f t="shared" si="3"/>
        <v>0</v>
      </c>
      <c r="N36" s="295">
        <f t="shared" si="4"/>
        <v>0</v>
      </c>
    </row>
    <row r="37" spans="1:14" ht="19.95" customHeight="1" thickBot="1" x14ac:dyDescent="0.3">
      <c r="A37" s="179">
        <v>10</v>
      </c>
      <c r="B37" s="202"/>
      <c r="C37" s="203"/>
      <c r="D37" s="203"/>
      <c r="E37" s="203"/>
      <c r="F37" s="201"/>
      <c r="G37" s="201"/>
      <c r="H37" s="217"/>
      <c r="I37" s="217"/>
      <c r="J37" s="217"/>
      <c r="K37" s="217"/>
      <c r="L37" s="175">
        <f t="shared" si="3"/>
        <v>0</v>
      </c>
      <c r="M37" s="175">
        <f t="shared" si="3"/>
        <v>0</v>
      </c>
      <c r="N37" s="295">
        <f t="shared" si="4"/>
        <v>0</v>
      </c>
    </row>
    <row r="38" spans="1:14" ht="19.95" customHeight="1" thickBot="1" x14ac:dyDescent="0.35">
      <c r="A38" s="469" t="s">
        <v>114</v>
      </c>
      <c r="B38" s="470"/>
      <c r="C38" s="470"/>
      <c r="D38" s="470"/>
      <c r="E38" s="470"/>
      <c r="F38" s="470"/>
      <c r="G38" s="470"/>
      <c r="H38" s="470"/>
      <c r="I38" s="470"/>
      <c r="J38" s="470"/>
      <c r="K38" s="470"/>
      <c r="L38" s="305">
        <f>SUM(L28:L37)</f>
        <v>0</v>
      </c>
      <c r="M38" s="305">
        <f>SUM(M28:M37)</f>
        <v>0</v>
      </c>
      <c r="N38" s="306">
        <f>SUM(N28:N37)</f>
        <v>0</v>
      </c>
    </row>
    <row r="39" spans="1:14" ht="60" customHeight="1" x14ac:dyDescent="0.25">
      <c r="A39" s="188"/>
      <c r="B39" s="188"/>
      <c r="C39" s="188"/>
      <c r="D39" s="188"/>
      <c r="E39" s="188"/>
      <c r="F39" s="188"/>
      <c r="G39" s="188"/>
      <c r="H39" s="188"/>
      <c r="I39" s="188"/>
      <c r="J39" s="188"/>
      <c r="K39" s="188"/>
      <c r="L39" s="188"/>
      <c r="M39" s="188"/>
      <c r="N39" s="188"/>
    </row>
    <row r="40" spans="1:14" ht="45" customHeight="1" x14ac:dyDescent="0.25">
      <c r="A40" s="334" t="s">
        <v>179</v>
      </c>
      <c r="B40" s="479"/>
      <c r="C40" s="480"/>
      <c r="D40" s="481"/>
      <c r="E40" s="482"/>
      <c r="F40" s="191"/>
      <c r="G40" s="191"/>
      <c r="H40" s="191"/>
      <c r="I40" s="191"/>
      <c r="J40" s="191"/>
      <c r="K40" s="191"/>
      <c r="L40" s="174"/>
      <c r="M40" s="174"/>
      <c r="N40" s="174"/>
    </row>
    <row r="41" spans="1:14" ht="45" customHeight="1" x14ac:dyDescent="0.25">
      <c r="A41" s="334" t="s">
        <v>13</v>
      </c>
      <c r="B41" s="479"/>
      <c r="C41" s="480"/>
      <c r="D41" s="192"/>
      <c r="E41" s="187"/>
      <c r="F41" s="483"/>
      <c r="G41" s="483"/>
      <c r="H41" s="483"/>
      <c r="I41" s="483"/>
      <c r="J41" s="483"/>
      <c r="K41" s="483"/>
      <c r="L41" s="174"/>
      <c r="M41" s="174"/>
      <c r="N41" s="174"/>
    </row>
    <row r="42" spans="1:14" ht="19.95" customHeight="1" thickBot="1" x14ac:dyDescent="0.3">
      <c r="D42" s="171"/>
      <c r="E42" s="171"/>
      <c r="F42" s="171"/>
      <c r="G42" s="171"/>
      <c r="H42" s="171"/>
      <c r="I42" s="171"/>
      <c r="J42" s="171"/>
      <c r="K42" s="171"/>
      <c r="L42" s="171"/>
      <c r="M42" s="171"/>
      <c r="N42" s="171"/>
    </row>
    <row r="43" spans="1:14" ht="19.95" customHeight="1" thickBot="1" x14ac:dyDescent="0.3">
      <c r="A43" s="194"/>
      <c r="B43" s="476" t="s">
        <v>108</v>
      </c>
      <c r="C43" s="477"/>
      <c r="D43" s="477"/>
      <c r="E43" s="478"/>
      <c r="F43" s="476" t="s">
        <v>109</v>
      </c>
      <c r="G43" s="477"/>
      <c r="H43" s="477"/>
      <c r="I43" s="477"/>
      <c r="J43" s="477"/>
      <c r="K43" s="477"/>
      <c r="L43" s="484" t="s">
        <v>112</v>
      </c>
      <c r="M43" s="485"/>
      <c r="N43" s="485"/>
    </row>
    <row r="44" spans="1:14" ht="19.95" customHeight="1" thickBot="1" x14ac:dyDescent="0.3">
      <c r="A44" s="180"/>
      <c r="B44" s="488"/>
      <c r="C44" s="488"/>
      <c r="D44" s="488"/>
      <c r="E44" s="488"/>
      <c r="F44" s="471"/>
      <c r="G44" s="472"/>
      <c r="H44" s="473"/>
      <c r="I44" s="474"/>
      <c r="J44" s="473"/>
      <c r="K44" s="475"/>
      <c r="L44" s="486"/>
      <c r="M44" s="487"/>
      <c r="N44" s="487"/>
    </row>
    <row r="45" spans="1:14" ht="19.95" customHeight="1" thickBot="1" x14ac:dyDescent="0.3">
      <c r="A45" s="181" t="s">
        <v>100</v>
      </c>
      <c r="B45" s="335" t="s">
        <v>96</v>
      </c>
      <c r="C45" s="335" t="s">
        <v>97</v>
      </c>
      <c r="D45" s="335" t="s">
        <v>96</v>
      </c>
      <c r="E45" s="335" t="s">
        <v>97</v>
      </c>
      <c r="F45" s="335" t="s">
        <v>96</v>
      </c>
      <c r="G45" s="335" t="s">
        <v>97</v>
      </c>
      <c r="H45" s="335" t="s">
        <v>96</v>
      </c>
      <c r="I45" s="335" t="s">
        <v>97</v>
      </c>
      <c r="J45" s="335" t="s">
        <v>96</v>
      </c>
      <c r="K45" s="335" t="s">
        <v>97</v>
      </c>
      <c r="L45" s="178" t="s">
        <v>98</v>
      </c>
      <c r="M45" s="219" t="s">
        <v>99</v>
      </c>
      <c r="N45" s="296" t="s">
        <v>101</v>
      </c>
    </row>
    <row r="46" spans="1:14" ht="19.95" customHeight="1" thickBot="1" x14ac:dyDescent="0.3">
      <c r="A46" s="179">
        <v>1</v>
      </c>
      <c r="B46" s="415"/>
      <c r="C46" s="201"/>
      <c r="D46" s="201"/>
      <c r="E46" s="201"/>
      <c r="F46" s="216"/>
      <c r="G46" s="216"/>
      <c r="H46" s="216"/>
      <c r="I46" s="216"/>
      <c r="J46" s="216"/>
      <c r="K46" s="216"/>
      <c r="L46" s="175">
        <f>SUM(B46,D46,F46,H46,J46)</f>
        <v>0</v>
      </c>
      <c r="M46" s="175">
        <f>SUM(C46,E46,G46,I46,K46)</f>
        <v>0</v>
      </c>
      <c r="N46" s="295">
        <f>(L46+M46)/2</f>
        <v>0</v>
      </c>
    </row>
    <row r="47" spans="1:14" ht="19.95" customHeight="1" thickBot="1" x14ac:dyDescent="0.3">
      <c r="A47" s="220">
        <v>2</v>
      </c>
      <c r="B47" s="202"/>
      <c r="C47" s="203"/>
      <c r="D47" s="203"/>
      <c r="E47" s="203"/>
      <c r="F47" s="216"/>
      <c r="G47" s="216"/>
      <c r="H47" s="217"/>
      <c r="I47" s="217"/>
      <c r="J47" s="217"/>
      <c r="K47" s="217"/>
      <c r="L47" s="175">
        <f t="shared" ref="L47:M54" si="5">SUM(B47,D47,F47,H47,J47)</f>
        <v>0</v>
      </c>
      <c r="M47" s="175">
        <f t="shared" si="5"/>
        <v>0</v>
      </c>
      <c r="N47" s="295">
        <f t="shared" ref="N47:N55" si="6">(L47+M47)/2</f>
        <v>0</v>
      </c>
    </row>
    <row r="48" spans="1:14" ht="19.95" customHeight="1" thickBot="1" x14ac:dyDescent="0.3">
      <c r="A48" s="220">
        <v>3</v>
      </c>
      <c r="B48" s="202"/>
      <c r="C48" s="203"/>
      <c r="D48" s="203"/>
      <c r="E48" s="203"/>
      <c r="F48" s="216"/>
      <c r="G48" s="216"/>
      <c r="H48" s="201"/>
      <c r="I48" s="201"/>
      <c r="J48" s="217"/>
      <c r="K48" s="217"/>
      <c r="L48" s="175">
        <f t="shared" si="5"/>
        <v>0</v>
      </c>
      <c r="M48" s="175">
        <f t="shared" si="5"/>
        <v>0</v>
      </c>
      <c r="N48" s="295">
        <f t="shared" si="6"/>
        <v>0</v>
      </c>
    </row>
    <row r="49" spans="1:14" ht="19.95" customHeight="1" thickBot="1" x14ac:dyDescent="0.3">
      <c r="A49" s="179">
        <v>4</v>
      </c>
      <c r="B49" s="202"/>
      <c r="C49" s="203"/>
      <c r="D49" s="203"/>
      <c r="E49" s="203"/>
      <c r="F49" s="216"/>
      <c r="G49" s="216"/>
      <c r="H49" s="217"/>
      <c r="I49" s="217"/>
      <c r="J49" s="217"/>
      <c r="K49" s="217"/>
      <c r="L49" s="175">
        <f t="shared" si="5"/>
        <v>0</v>
      </c>
      <c r="M49" s="175">
        <f t="shared" si="5"/>
        <v>0</v>
      </c>
      <c r="N49" s="295">
        <f t="shared" si="6"/>
        <v>0</v>
      </c>
    </row>
    <row r="50" spans="1:14" ht="19.95" customHeight="1" thickBot="1" x14ac:dyDescent="0.3">
      <c r="A50" s="220">
        <v>5</v>
      </c>
      <c r="B50" s="202"/>
      <c r="C50" s="203"/>
      <c r="D50" s="203"/>
      <c r="E50" s="203"/>
      <c r="F50" s="216"/>
      <c r="G50" s="216"/>
      <c r="H50" s="201"/>
      <c r="I50" s="201"/>
      <c r="J50" s="217"/>
      <c r="K50" s="217"/>
      <c r="L50" s="175">
        <f t="shared" si="5"/>
        <v>0</v>
      </c>
      <c r="M50" s="175">
        <f t="shared" si="5"/>
        <v>0</v>
      </c>
      <c r="N50" s="295">
        <f t="shared" si="6"/>
        <v>0</v>
      </c>
    </row>
    <row r="51" spans="1:14" ht="19.95" customHeight="1" thickBot="1" x14ac:dyDescent="0.3">
      <c r="A51" s="220">
        <v>6</v>
      </c>
      <c r="B51" s="202"/>
      <c r="C51" s="203"/>
      <c r="D51" s="203"/>
      <c r="E51" s="203"/>
      <c r="F51" s="216"/>
      <c r="G51" s="216"/>
      <c r="H51" s="217"/>
      <c r="I51" s="217"/>
      <c r="J51" s="217"/>
      <c r="K51" s="217"/>
      <c r="L51" s="175">
        <f t="shared" si="5"/>
        <v>0</v>
      </c>
      <c r="M51" s="175">
        <f t="shared" si="5"/>
        <v>0</v>
      </c>
      <c r="N51" s="295">
        <f t="shared" si="6"/>
        <v>0</v>
      </c>
    </row>
    <row r="52" spans="1:14" ht="19.95" customHeight="1" thickBot="1" x14ac:dyDescent="0.3">
      <c r="A52" s="179">
        <v>7</v>
      </c>
      <c r="B52" s="202"/>
      <c r="C52" s="203"/>
      <c r="D52" s="203"/>
      <c r="E52" s="203"/>
      <c r="F52" s="216"/>
      <c r="G52" s="216"/>
      <c r="H52" s="201"/>
      <c r="I52" s="201"/>
      <c r="J52" s="217"/>
      <c r="K52" s="217"/>
      <c r="L52" s="175">
        <f t="shared" si="5"/>
        <v>0</v>
      </c>
      <c r="M52" s="175">
        <f t="shared" si="5"/>
        <v>0</v>
      </c>
      <c r="N52" s="295">
        <f t="shared" si="6"/>
        <v>0</v>
      </c>
    </row>
    <row r="53" spans="1:14" ht="19.95" customHeight="1" thickBot="1" x14ac:dyDescent="0.3">
      <c r="A53" s="220">
        <v>8</v>
      </c>
      <c r="B53" s="202"/>
      <c r="C53" s="203"/>
      <c r="D53" s="203"/>
      <c r="E53" s="203"/>
      <c r="F53" s="216"/>
      <c r="G53" s="216"/>
      <c r="H53" s="217"/>
      <c r="I53" s="217"/>
      <c r="J53" s="217"/>
      <c r="K53" s="217"/>
      <c r="L53" s="175">
        <f t="shared" si="5"/>
        <v>0</v>
      </c>
      <c r="M53" s="175">
        <f t="shared" si="5"/>
        <v>0</v>
      </c>
      <c r="N53" s="295">
        <f t="shared" si="6"/>
        <v>0</v>
      </c>
    </row>
    <row r="54" spans="1:14" ht="19.95" customHeight="1" thickBot="1" x14ac:dyDescent="0.3">
      <c r="A54" s="220">
        <v>9</v>
      </c>
      <c r="B54" s="202"/>
      <c r="C54" s="203"/>
      <c r="D54" s="203"/>
      <c r="E54" s="203"/>
      <c r="F54" s="216"/>
      <c r="G54" s="216"/>
      <c r="H54" s="201"/>
      <c r="I54" s="201"/>
      <c r="J54" s="217"/>
      <c r="K54" s="217"/>
      <c r="L54" s="175">
        <f t="shared" si="5"/>
        <v>0</v>
      </c>
      <c r="M54" s="175">
        <f t="shared" si="5"/>
        <v>0</v>
      </c>
      <c r="N54" s="295">
        <f t="shared" si="6"/>
        <v>0</v>
      </c>
    </row>
    <row r="55" spans="1:14" ht="19.95" customHeight="1" thickBot="1" x14ac:dyDescent="0.3">
      <c r="A55" s="179">
        <v>10</v>
      </c>
      <c r="B55" s="202"/>
      <c r="C55" s="203"/>
      <c r="D55" s="203"/>
      <c r="E55" s="203"/>
      <c r="F55" s="216"/>
      <c r="G55" s="216"/>
      <c r="H55" s="217"/>
      <c r="I55" s="217"/>
      <c r="J55" s="217"/>
      <c r="K55" s="217"/>
      <c r="L55" s="175">
        <f>SUM(B55,D55,F55,H55,J55)</f>
        <v>0</v>
      </c>
      <c r="M55" s="175">
        <f>SUM(C55,E55,G55,I55,K55)</f>
        <v>0</v>
      </c>
      <c r="N55" s="295">
        <f t="shared" si="6"/>
        <v>0</v>
      </c>
    </row>
    <row r="56" spans="1:14" ht="19.95" customHeight="1" thickBot="1" x14ac:dyDescent="0.35">
      <c r="A56" s="469" t="s">
        <v>114</v>
      </c>
      <c r="B56" s="470"/>
      <c r="C56" s="470"/>
      <c r="D56" s="470"/>
      <c r="E56" s="470"/>
      <c r="F56" s="470"/>
      <c r="G56" s="470"/>
      <c r="H56" s="470"/>
      <c r="I56" s="470"/>
      <c r="J56" s="470"/>
      <c r="K56" s="470"/>
      <c r="L56" s="305">
        <f>SUM(L46:L55)</f>
        <v>0</v>
      </c>
      <c r="M56" s="305">
        <f>SUM(M46:M55)</f>
        <v>0</v>
      </c>
      <c r="N56" s="306">
        <f>SUM(N46:N55)</f>
        <v>0</v>
      </c>
    </row>
    <row r="57" spans="1:14" ht="60" customHeight="1" x14ac:dyDescent="0.25">
      <c r="A57" s="188"/>
      <c r="B57" s="188"/>
      <c r="C57" s="188"/>
      <c r="D57" s="188"/>
      <c r="E57" s="188"/>
      <c r="F57" s="188"/>
      <c r="G57" s="188"/>
      <c r="H57" s="188"/>
      <c r="I57" s="188"/>
      <c r="J57" s="188"/>
      <c r="K57" s="188"/>
      <c r="L57" s="188"/>
      <c r="M57" s="188"/>
      <c r="N57" s="188"/>
    </row>
    <row r="58" spans="1:14" ht="45" customHeight="1" x14ac:dyDescent="0.25">
      <c r="A58" s="334" t="s">
        <v>179</v>
      </c>
      <c r="B58" s="479"/>
      <c r="C58" s="480"/>
      <c r="D58" s="481"/>
      <c r="E58" s="482"/>
      <c r="F58" s="191"/>
      <c r="G58" s="191"/>
      <c r="H58" s="191"/>
      <c r="I58" s="191"/>
      <c r="J58" s="191"/>
      <c r="K58" s="191"/>
      <c r="L58" s="174"/>
      <c r="M58" s="174"/>
      <c r="N58" s="174"/>
    </row>
    <row r="59" spans="1:14" ht="45" customHeight="1" x14ac:dyDescent="0.25">
      <c r="A59" s="334" t="s">
        <v>13</v>
      </c>
      <c r="B59" s="479"/>
      <c r="C59" s="480"/>
      <c r="D59" s="192"/>
      <c r="E59" s="187"/>
      <c r="F59" s="483"/>
      <c r="G59" s="483"/>
      <c r="H59" s="483"/>
      <c r="I59" s="483"/>
      <c r="J59" s="483"/>
      <c r="K59" s="483"/>
      <c r="L59" s="174"/>
      <c r="M59" s="174"/>
      <c r="N59" s="174"/>
    </row>
    <row r="60" spans="1:14" ht="19.95" customHeight="1" thickBot="1" x14ac:dyDescent="0.3">
      <c r="D60" s="171"/>
      <c r="E60" s="171"/>
      <c r="F60" s="171"/>
      <c r="G60" s="171"/>
      <c r="H60" s="171"/>
      <c r="I60" s="171"/>
      <c r="J60" s="171"/>
      <c r="K60" s="171"/>
      <c r="L60" s="171"/>
      <c r="M60" s="171"/>
      <c r="N60" s="171"/>
    </row>
    <row r="61" spans="1:14" ht="19.95" customHeight="1" thickBot="1" x14ac:dyDescent="0.3">
      <c r="A61" s="194"/>
      <c r="B61" s="476" t="s">
        <v>108</v>
      </c>
      <c r="C61" s="477"/>
      <c r="D61" s="477"/>
      <c r="E61" s="478"/>
      <c r="F61" s="476" t="s">
        <v>109</v>
      </c>
      <c r="G61" s="477"/>
      <c r="H61" s="477"/>
      <c r="I61" s="477"/>
      <c r="J61" s="477"/>
      <c r="K61" s="477"/>
      <c r="L61" s="484" t="s">
        <v>112</v>
      </c>
      <c r="M61" s="485"/>
      <c r="N61" s="485"/>
    </row>
    <row r="62" spans="1:14" ht="19.95" customHeight="1" thickBot="1" x14ac:dyDescent="0.3">
      <c r="A62" s="180"/>
      <c r="B62" s="488"/>
      <c r="C62" s="488"/>
      <c r="D62" s="488"/>
      <c r="E62" s="488"/>
      <c r="F62" s="471"/>
      <c r="G62" s="472"/>
      <c r="H62" s="473"/>
      <c r="I62" s="474"/>
      <c r="J62" s="473"/>
      <c r="K62" s="475"/>
      <c r="L62" s="486"/>
      <c r="M62" s="487"/>
      <c r="N62" s="487"/>
    </row>
    <row r="63" spans="1:14" ht="19.95" customHeight="1" thickBot="1" x14ac:dyDescent="0.3">
      <c r="A63" s="181" t="s">
        <v>100</v>
      </c>
      <c r="B63" s="335" t="s">
        <v>96</v>
      </c>
      <c r="C63" s="335" t="s">
        <v>97</v>
      </c>
      <c r="D63" s="335" t="s">
        <v>96</v>
      </c>
      <c r="E63" s="335" t="s">
        <v>97</v>
      </c>
      <c r="F63" s="335" t="s">
        <v>96</v>
      </c>
      <c r="G63" s="335" t="s">
        <v>97</v>
      </c>
      <c r="H63" s="335" t="s">
        <v>96</v>
      </c>
      <c r="I63" s="335" t="s">
        <v>97</v>
      </c>
      <c r="J63" s="335" t="s">
        <v>96</v>
      </c>
      <c r="K63" s="335" t="s">
        <v>97</v>
      </c>
      <c r="L63" s="178" t="s">
        <v>98</v>
      </c>
      <c r="M63" s="219" t="s">
        <v>99</v>
      </c>
      <c r="N63" s="296" t="s">
        <v>101</v>
      </c>
    </row>
    <row r="64" spans="1:14" ht="19.95" customHeight="1" thickBot="1" x14ac:dyDescent="0.3">
      <c r="A64" s="179">
        <v>1</v>
      </c>
      <c r="B64" s="415"/>
      <c r="C64" s="201"/>
      <c r="D64" s="201"/>
      <c r="E64" s="201"/>
      <c r="F64" s="216"/>
      <c r="G64" s="216"/>
      <c r="H64" s="216"/>
      <c r="I64" s="216"/>
      <c r="J64" s="216"/>
      <c r="K64" s="216"/>
      <c r="L64" s="175">
        <f>SUM(B64+D64+F64+H64+J64)</f>
        <v>0</v>
      </c>
      <c r="M64" s="175">
        <f>SUM(C64+E64+G64+I64+K64)</f>
        <v>0</v>
      </c>
      <c r="N64" s="295">
        <f>(L64+M64)/2</f>
        <v>0</v>
      </c>
    </row>
    <row r="65" spans="1:14" ht="19.95" customHeight="1" thickBot="1" x14ac:dyDescent="0.3">
      <c r="A65" s="220">
        <v>2</v>
      </c>
      <c r="B65" s="202"/>
      <c r="C65" s="203"/>
      <c r="D65" s="203"/>
      <c r="E65" s="203"/>
      <c r="F65" s="201"/>
      <c r="G65" s="201"/>
      <c r="H65" s="217"/>
      <c r="I65" s="217"/>
      <c r="J65" s="217"/>
      <c r="K65" s="217"/>
      <c r="L65" s="175">
        <f t="shared" ref="L65:M73" si="7">SUM(B65+D65+F65+H65+J65)</f>
        <v>0</v>
      </c>
      <c r="M65" s="175">
        <f t="shared" si="7"/>
        <v>0</v>
      </c>
      <c r="N65" s="295">
        <f t="shared" ref="N65:N73" si="8">(L65+M65)/2</f>
        <v>0</v>
      </c>
    </row>
    <row r="66" spans="1:14" ht="19.95" customHeight="1" thickBot="1" x14ac:dyDescent="0.3">
      <c r="A66" s="220">
        <v>3</v>
      </c>
      <c r="B66" s="202"/>
      <c r="C66" s="203"/>
      <c r="D66" s="203"/>
      <c r="E66" s="203"/>
      <c r="F66" s="201"/>
      <c r="G66" s="201"/>
      <c r="H66" s="201"/>
      <c r="I66" s="201"/>
      <c r="J66" s="217"/>
      <c r="K66" s="217"/>
      <c r="L66" s="175">
        <f t="shared" si="7"/>
        <v>0</v>
      </c>
      <c r="M66" s="175">
        <f t="shared" si="7"/>
        <v>0</v>
      </c>
      <c r="N66" s="295">
        <f t="shared" si="8"/>
        <v>0</v>
      </c>
    </row>
    <row r="67" spans="1:14" ht="19.95" customHeight="1" thickBot="1" x14ac:dyDescent="0.3">
      <c r="A67" s="179">
        <v>4</v>
      </c>
      <c r="B67" s="202"/>
      <c r="C67" s="203"/>
      <c r="D67" s="203"/>
      <c r="E67" s="203"/>
      <c r="F67" s="201"/>
      <c r="G67" s="201"/>
      <c r="H67" s="217"/>
      <c r="I67" s="217"/>
      <c r="J67" s="217"/>
      <c r="K67" s="217"/>
      <c r="L67" s="175">
        <f t="shared" si="7"/>
        <v>0</v>
      </c>
      <c r="M67" s="175">
        <f t="shared" si="7"/>
        <v>0</v>
      </c>
      <c r="N67" s="295">
        <f t="shared" si="8"/>
        <v>0</v>
      </c>
    </row>
    <row r="68" spans="1:14" ht="19.95" customHeight="1" thickBot="1" x14ac:dyDescent="0.3">
      <c r="A68" s="220">
        <v>5</v>
      </c>
      <c r="B68" s="202"/>
      <c r="C68" s="203"/>
      <c r="D68" s="203"/>
      <c r="E68" s="203"/>
      <c r="F68" s="201"/>
      <c r="G68" s="201"/>
      <c r="H68" s="201"/>
      <c r="I68" s="201"/>
      <c r="J68" s="217"/>
      <c r="K68" s="217"/>
      <c r="L68" s="175">
        <f t="shared" si="7"/>
        <v>0</v>
      </c>
      <c r="M68" s="175">
        <f t="shared" si="7"/>
        <v>0</v>
      </c>
      <c r="N68" s="295">
        <f t="shared" si="8"/>
        <v>0</v>
      </c>
    </row>
    <row r="69" spans="1:14" ht="19.95" customHeight="1" thickBot="1" x14ac:dyDescent="0.3">
      <c r="A69" s="220">
        <v>6</v>
      </c>
      <c r="B69" s="202"/>
      <c r="C69" s="203"/>
      <c r="D69" s="203"/>
      <c r="E69" s="203"/>
      <c r="F69" s="201"/>
      <c r="G69" s="201"/>
      <c r="H69" s="217"/>
      <c r="I69" s="217"/>
      <c r="J69" s="217"/>
      <c r="K69" s="217"/>
      <c r="L69" s="175">
        <f t="shared" si="7"/>
        <v>0</v>
      </c>
      <c r="M69" s="175">
        <f t="shared" si="7"/>
        <v>0</v>
      </c>
      <c r="N69" s="295">
        <f t="shared" si="8"/>
        <v>0</v>
      </c>
    </row>
    <row r="70" spans="1:14" ht="19.95" customHeight="1" thickBot="1" x14ac:dyDescent="0.3">
      <c r="A70" s="179">
        <v>7</v>
      </c>
      <c r="B70" s="202"/>
      <c r="C70" s="203"/>
      <c r="D70" s="203"/>
      <c r="E70" s="203"/>
      <c r="F70" s="201"/>
      <c r="G70" s="201"/>
      <c r="H70" s="201"/>
      <c r="I70" s="201"/>
      <c r="J70" s="217"/>
      <c r="K70" s="217"/>
      <c r="L70" s="175">
        <f t="shared" si="7"/>
        <v>0</v>
      </c>
      <c r="M70" s="175">
        <f t="shared" si="7"/>
        <v>0</v>
      </c>
      <c r="N70" s="295">
        <f t="shared" si="8"/>
        <v>0</v>
      </c>
    </row>
    <row r="71" spans="1:14" ht="19.95" customHeight="1" thickBot="1" x14ac:dyDescent="0.3">
      <c r="A71" s="220">
        <v>8</v>
      </c>
      <c r="B71" s="202"/>
      <c r="C71" s="203"/>
      <c r="D71" s="203"/>
      <c r="E71" s="203"/>
      <c r="F71" s="201"/>
      <c r="G71" s="201"/>
      <c r="H71" s="217"/>
      <c r="I71" s="217"/>
      <c r="J71" s="217"/>
      <c r="K71" s="217"/>
      <c r="L71" s="175">
        <f t="shared" si="7"/>
        <v>0</v>
      </c>
      <c r="M71" s="175">
        <f t="shared" si="7"/>
        <v>0</v>
      </c>
      <c r="N71" s="295">
        <f t="shared" si="8"/>
        <v>0</v>
      </c>
    </row>
    <row r="72" spans="1:14" ht="19.95" customHeight="1" thickBot="1" x14ac:dyDescent="0.3">
      <c r="A72" s="220">
        <v>9</v>
      </c>
      <c r="B72" s="202"/>
      <c r="C72" s="203"/>
      <c r="D72" s="203"/>
      <c r="E72" s="203"/>
      <c r="F72" s="201"/>
      <c r="G72" s="201"/>
      <c r="H72" s="201"/>
      <c r="I72" s="201"/>
      <c r="J72" s="217"/>
      <c r="K72" s="217"/>
      <c r="L72" s="175">
        <f t="shared" si="7"/>
        <v>0</v>
      </c>
      <c r="M72" s="175">
        <f t="shared" si="7"/>
        <v>0</v>
      </c>
      <c r="N72" s="295">
        <f t="shared" si="8"/>
        <v>0</v>
      </c>
    </row>
    <row r="73" spans="1:14" ht="19.95" customHeight="1" thickBot="1" x14ac:dyDescent="0.3">
      <c r="A73" s="179">
        <v>10</v>
      </c>
      <c r="B73" s="202"/>
      <c r="C73" s="203"/>
      <c r="D73" s="203"/>
      <c r="E73" s="203"/>
      <c r="F73" s="201"/>
      <c r="G73" s="201"/>
      <c r="H73" s="217"/>
      <c r="I73" s="217"/>
      <c r="J73" s="217"/>
      <c r="K73" s="217"/>
      <c r="L73" s="175">
        <f t="shared" si="7"/>
        <v>0</v>
      </c>
      <c r="M73" s="175">
        <f t="shared" si="7"/>
        <v>0</v>
      </c>
      <c r="N73" s="295">
        <f t="shared" si="8"/>
        <v>0</v>
      </c>
    </row>
    <row r="74" spans="1:14" ht="19.95" customHeight="1" thickBot="1" x14ac:dyDescent="0.35">
      <c r="A74" s="469" t="s">
        <v>114</v>
      </c>
      <c r="B74" s="470"/>
      <c r="C74" s="470"/>
      <c r="D74" s="470"/>
      <c r="E74" s="470"/>
      <c r="F74" s="470"/>
      <c r="G74" s="470"/>
      <c r="H74" s="470"/>
      <c r="I74" s="470"/>
      <c r="J74" s="470"/>
      <c r="K74" s="470"/>
      <c r="L74" s="305">
        <f>SUM(L64:L73)</f>
        <v>0</v>
      </c>
      <c r="M74" s="305">
        <f>SUM(M64:M73)</f>
        <v>0</v>
      </c>
      <c r="N74" s="306">
        <f>SUM(N64:N73)</f>
        <v>0</v>
      </c>
    </row>
    <row r="75" spans="1:14" ht="60" customHeight="1" x14ac:dyDescent="0.25">
      <c r="A75" s="188"/>
      <c r="B75" s="188"/>
      <c r="C75" s="188"/>
      <c r="D75" s="188"/>
      <c r="E75" s="188"/>
      <c r="F75" s="188"/>
      <c r="G75" s="188"/>
      <c r="H75" s="188"/>
      <c r="I75" s="188"/>
      <c r="J75" s="188"/>
      <c r="K75" s="188"/>
      <c r="L75" s="188"/>
      <c r="M75" s="188"/>
      <c r="N75" s="188"/>
    </row>
    <row r="76" spans="1:14" ht="45" customHeight="1" x14ac:dyDescent="0.25">
      <c r="A76" s="334" t="s">
        <v>179</v>
      </c>
      <c r="B76" s="479"/>
      <c r="C76" s="480"/>
      <c r="D76" s="481"/>
      <c r="E76" s="482"/>
      <c r="F76" s="191"/>
      <c r="G76" s="191"/>
      <c r="H76" s="191"/>
      <c r="I76" s="191"/>
      <c r="J76" s="191"/>
      <c r="K76" s="191"/>
      <c r="L76" s="174"/>
      <c r="M76" s="174"/>
      <c r="N76" s="174"/>
    </row>
    <row r="77" spans="1:14" ht="45" customHeight="1" x14ac:dyDescent="0.25">
      <c r="A77" s="334" t="s">
        <v>13</v>
      </c>
      <c r="B77" s="479"/>
      <c r="C77" s="480"/>
      <c r="D77" s="192"/>
      <c r="E77" s="187"/>
      <c r="F77" s="483"/>
      <c r="G77" s="483"/>
      <c r="H77" s="483"/>
      <c r="I77" s="483"/>
      <c r="J77" s="483"/>
      <c r="K77" s="483"/>
      <c r="L77" s="174"/>
      <c r="M77" s="174"/>
      <c r="N77" s="174"/>
    </row>
    <row r="78" spans="1:14" ht="19.95" customHeight="1" thickBot="1" x14ac:dyDescent="0.3">
      <c r="D78" s="171"/>
      <c r="E78" s="171"/>
      <c r="F78" s="171"/>
      <c r="G78" s="171"/>
      <c r="H78" s="171"/>
      <c r="I78" s="171"/>
      <c r="J78" s="171"/>
      <c r="K78" s="171"/>
      <c r="L78" s="171"/>
      <c r="M78" s="171"/>
      <c r="N78" s="171"/>
    </row>
    <row r="79" spans="1:14" ht="19.95" customHeight="1" thickBot="1" x14ac:dyDescent="0.3">
      <c r="A79" s="194"/>
      <c r="B79" s="476" t="s">
        <v>108</v>
      </c>
      <c r="C79" s="477"/>
      <c r="D79" s="477"/>
      <c r="E79" s="478"/>
      <c r="F79" s="476" t="s">
        <v>109</v>
      </c>
      <c r="G79" s="477"/>
      <c r="H79" s="477"/>
      <c r="I79" s="477"/>
      <c r="J79" s="477"/>
      <c r="K79" s="477"/>
      <c r="L79" s="484" t="s">
        <v>112</v>
      </c>
      <c r="M79" s="485"/>
      <c r="N79" s="485"/>
    </row>
    <row r="80" spans="1:14" ht="19.95" customHeight="1" thickBot="1" x14ac:dyDescent="0.3">
      <c r="A80" s="180"/>
      <c r="B80" s="471"/>
      <c r="C80" s="472"/>
      <c r="D80" s="473"/>
      <c r="E80" s="474"/>
      <c r="F80" s="471" t="s">
        <v>129</v>
      </c>
      <c r="G80" s="472"/>
      <c r="H80" s="471"/>
      <c r="I80" s="472"/>
      <c r="J80" s="336"/>
      <c r="K80" s="337"/>
      <c r="L80" s="486"/>
      <c r="M80" s="487"/>
      <c r="N80" s="487"/>
    </row>
    <row r="81" spans="1:14" ht="19.95" customHeight="1" thickBot="1" x14ac:dyDescent="0.3">
      <c r="A81" s="181" t="s">
        <v>100</v>
      </c>
      <c r="B81" s="335" t="s">
        <v>96</v>
      </c>
      <c r="C81" s="335" t="s">
        <v>97</v>
      </c>
      <c r="D81" s="335" t="s">
        <v>96</v>
      </c>
      <c r="E81" s="335" t="s">
        <v>97</v>
      </c>
      <c r="F81" s="338" t="s">
        <v>96</v>
      </c>
      <c r="G81" s="338" t="s">
        <v>97</v>
      </c>
      <c r="H81" s="338" t="s">
        <v>96</v>
      </c>
      <c r="I81" s="338" t="s">
        <v>97</v>
      </c>
      <c r="J81" s="335" t="s">
        <v>96</v>
      </c>
      <c r="K81" s="335" t="s">
        <v>97</v>
      </c>
      <c r="L81" s="178" t="s">
        <v>98</v>
      </c>
      <c r="M81" s="219" t="s">
        <v>99</v>
      </c>
      <c r="N81" s="296" t="s">
        <v>101</v>
      </c>
    </row>
    <row r="82" spans="1:14" ht="19.95" customHeight="1" thickBot="1" x14ac:dyDescent="0.3">
      <c r="A82" s="179">
        <v>1</v>
      </c>
      <c r="B82" s="221"/>
      <c r="C82" s="216"/>
      <c r="D82" s="216"/>
      <c r="E82" s="216"/>
      <c r="F82" s="216"/>
      <c r="G82" s="216"/>
      <c r="H82" s="201"/>
      <c r="I82" s="201"/>
      <c r="J82" s="201"/>
      <c r="K82" s="201"/>
      <c r="L82" s="175">
        <f>SUM(B82+D82++F82+H82+J82)</f>
        <v>0</v>
      </c>
      <c r="M82" s="175">
        <f>SUM(C82+E82++G82+I82+K82)</f>
        <v>0</v>
      </c>
      <c r="N82" s="295">
        <f>(L82+M82)/2</f>
        <v>0</v>
      </c>
    </row>
    <row r="83" spans="1:14" ht="19.95" customHeight="1" thickBot="1" x14ac:dyDescent="0.3">
      <c r="A83" s="220">
        <v>2</v>
      </c>
      <c r="B83" s="222"/>
      <c r="C83" s="223"/>
      <c r="D83" s="223"/>
      <c r="E83" s="223"/>
      <c r="F83" s="216"/>
      <c r="G83" s="216"/>
      <c r="H83" s="201"/>
      <c r="I83" s="201"/>
      <c r="J83" s="201"/>
      <c r="K83" s="201"/>
      <c r="L83" s="175">
        <f t="shared" ref="L83:M91" si="9">SUM(B83+D83++F83+H83+J83)</f>
        <v>0</v>
      </c>
      <c r="M83" s="175">
        <f t="shared" si="9"/>
        <v>0</v>
      </c>
      <c r="N83" s="295">
        <f t="shared" ref="N83:N91" si="10">(L83+M83)/2</f>
        <v>0</v>
      </c>
    </row>
    <row r="84" spans="1:14" ht="19.95" customHeight="1" thickBot="1" x14ac:dyDescent="0.3">
      <c r="A84" s="220">
        <v>3</v>
      </c>
      <c r="B84" s="222"/>
      <c r="C84" s="223"/>
      <c r="D84" s="223"/>
      <c r="E84" s="223"/>
      <c r="F84" s="216"/>
      <c r="G84" s="216"/>
      <c r="H84" s="201"/>
      <c r="I84" s="201"/>
      <c r="J84" s="201"/>
      <c r="K84" s="201"/>
      <c r="L84" s="175">
        <f t="shared" si="9"/>
        <v>0</v>
      </c>
      <c r="M84" s="175">
        <f t="shared" si="9"/>
        <v>0</v>
      </c>
      <c r="N84" s="295">
        <f t="shared" si="10"/>
        <v>0</v>
      </c>
    </row>
    <row r="85" spans="1:14" ht="19.95" customHeight="1" thickBot="1" x14ac:dyDescent="0.3">
      <c r="A85" s="179">
        <v>4</v>
      </c>
      <c r="B85" s="222"/>
      <c r="C85" s="223"/>
      <c r="D85" s="223"/>
      <c r="E85" s="223"/>
      <c r="F85" s="216"/>
      <c r="G85" s="216"/>
      <c r="H85" s="201"/>
      <c r="I85" s="201"/>
      <c r="J85" s="201"/>
      <c r="K85" s="201"/>
      <c r="L85" s="175">
        <f t="shared" si="9"/>
        <v>0</v>
      </c>
      <c r="M85" s="175">
        <f t="shared" si="9"/>
        <v>0</v>
      </c>
      <c r="N85" s="295">
        <f t="shared" si="10"/>
        <v>0</v>
      </c>
    </row>
    <row r="86" spans="1:14" ht="19.95" customHeight="1" thickBot="1" x14ac:dyDescent="0.3">
      <c r="A86" s="220">
        <v>5</v>
      </c>
      <c r="B86" s="222"/>
      <c r="C86" s="223"/>
      <c r="D86" s="223"/>
      <c r="E86" s="223"/>
      <c r="F86" s="216"/>
      <c r="G86" s="216"/>
      <c r="H86" s="201"/>
      <c r="I86" s="201"/>
      <c r="J86" s="201"/>
      <c r="K86" s="201"/>
      <c r="L86" s="175">
        <f t="shared" si="9"/>
        <v>0</v>
      </c>
      <c r="M86" s="175">
        <f t="shared" si="9"/>
        <v>0</v>
      </c>
      <c r="N86" s="295">
        <f t="shared" si="10"/>
        <v>0</v>
      </c>
    </row>
    <row r="87" spans="1:14" ht="19.95" customHeight="1" thickBot="1" x14ac:dyDescent="0.3">
      <c r="A87" s="220">
        <v>6</v>
      </c>
      <c r="B87" s="222"/>
      <c r="C87" s="223"/>
      <c r="D87" s="223"/>
      <c r="E87" s="223"/>
      <c r="F87" s="216"/>
      <c r="G87" s="216"/>
      <c r="H87" s="201"/>
      <c r="I87" s="201"/>
      <c r="J87" s="201"/>
      <c r="K87" s="201"/>
      <c r="L87" s="175">
        <f t="shared" si="9"/>
        <v>0</v>
      </c>
      <c r="M87" s="175">
        <f t="shared" si="9"/>
        <v>0</v>
      </c>
      <c r="N87" s="295">
        <f t="shared" si="10"/>
        <v>0</v>
      </c>
    </row>
    <row r="88" spans="1:14" ht="19.95" customHeight="1" thickBot="1" x14ac:dyDescent="0.3">
      <c r="A88" s="179">
        <v>7</v>
      </c>
      <c r="B88" s="222"/>
      <c r="C88" s="223"/>
      <c r="D88" s="223"/>
      <c r="E88" s="223"/>
      <c r="F88" s="216"/>
      <c r="G88" s="216"/>
      <c r="H88" s="201"/>
      <c r="I88" s="201"/>
      <c r="J88" s="201"/>
      <c r="K88" s="201"/>
      <c r="L88" s="175">
        <f t="shared" si="9"/>
        <v>0</v>
      </c>
      <c r="M88" s="175">
        <f t="shared" si="9"/>
        <v>0</v>
      </c>
      <c r="N88" s="295">
        <f t="shared" si="10"/>
        <v>0</v>
      </c>
    </row>
    <row r="89" spans="1:14" ht="19.95" customHeight="1" thickBot="1" x14ac:dyDescent="0.3">
      <c r="A89" s="220">
        <v>8</v>
      </c>
      <c r="B89" s="222"/>
      <c r="C89" s="223"/>
      <c r="D89" s="223"/>
      <c r="E89" s="223"/>
      <c r="F89" s="216"/>
      <c r="G89" s="216"/>
      <c r="H89" s="201"/>
      <c r="I89" s="201"/>
      <c r="J89" s="201"/>
      <c r="K89" s="201"/>
      <c r="L89" s="175">
        <f t="shared" si="9"/>
        <v>0</v>
      </c>
      <c r="M89" s="175">
        <f t="shared" si="9"/>
        <v>0</v>
      </c>
      <c r="N89" s="295">
        <f t="shared" si="10"/>
        <v>0</v>
      </c>
    </row>
    <row r="90" spans="1:14" ht="19.95" customHeight="1" thickBot="1" x14ac:dyDescent="0.3">
      <c r="A90" s="220">
        <v>9</v>
      </c>
      <c r="B90" s="222"/>
      <c r="C90" s="223"/>
      <c r="D90" s="223"/>
      <c r="E90" s="223"/>
      <c r="F90" s="216"/>
      <c r="G90" s="216"/>
      <c r="H90" s="201"/>
      <c r="I90" s="201"/>
      <c r="J90" s="201"/>
      <c r="K90" s="201"/>
      <c r="L90" s="175">
        <f t="shared" si="9"/>
        <v>0</v>
      </c>
      <c r="M90" s="175">
        <f t="shared" si="9"/>
        <v>0</v>
      </c>
      <c r="N90" s="295">
        <f t="shared" si="10"/>
        <v>0</v>
      </c>
    </row>
    <row r="91" spans="1:14" ht="19.95" customHeight="1" thickBot="1" x14ac:dyDescent="0.3">
      <c r="A91" s="179">
        <v>10</v>
      </c>
      <c r="B91" s="222"/>
      <c r="C91" s="223"/>
      <c r="D91" s="223"/>
      <c r="E91" s="223"/>
      <c r="F91" s="216"/>
      <c r="G91" s="216"/>
      <c r="H91" s="201"/>
      <c r="I91" s="201"/>
      <c r="J91" s="201"/>
      <c r="K91" s="201"/>
      <c r="L91" s="175">
        <f t="shared" si="9"/>
        <v>0</v>
      </c>
      <c r="M91" s="175">
        <f t="shared" si="9"/>
        <v>0</v>
      </c>
      <c r="N91" s="295">
        <f t="shared" si="10"/>
        <v>0</v>
      </c>
    </row>
    <row r="92" spans="1:14" ht="19.95" customHeight="1" thickBot="1" x14ac:dyDescent="0.35">
      <c r="A92" s="469" t="s">
        <v>114</v>
      </c>
      <c r="B92" s="470"/>
      <c r="C92" s="470"/>
      <c r="D92" s="470"/>
      <c r="E92" s="470"/>
      <c r="F92" s="470"/>
      <c r="G92" s="470"/>
      <c r="H92" s="470"/>
      <c r="I92" s="470"/>
      <c r="J92" s="470"/>
      <c r="K92" s="470"/>
      <c r="L92" s="305">
        <f>SUM(L82:L91)</f>
        <v>0</v>
      </c>
      <c r="M92" s="305">
        <f>SUM(M82:M91)</f>
        <v>0</v>
      </c>
      <c r="N92" s="306">
        <f>SUM(N82:N91)</f>
        <v>0</v>
      </c>
    </row>
    <row r="93" spans="1:14" ht="60" customHeight="1" x14ac:dyDescent="0.25">
      <c r="A93" s="188"/>
      <c r="B93" s="188"/>
      <c r="C93" s="188"/>
      <c r="D93" s="188"/>
      <c r="E93" s="188"/>
      <c r="F93" s="188"/>
      <c r="G93" s="188"/>
      <c r="H93" s="188"/>
      <c r="I93" s="188"/>
      <c r="J93" s="188"/>
      <c r="K93" s="188"/>
      <c r="L93" s="188"/>
      <c r="M93" s="188"/>
      <c r="N93" s="188"/>
    </row>
    <row r="94" spans="1:14" ht="45" customHeight="1" x14ac:dyDescent="0.25">
      <c r="A94" s="334" t="s">
        <v>179</v>
      </c>
      <c r="B94" s="479"/>
      <c r="C94" s="480"/>
      <c r="D94" s="481"/>
      <c r="E94" s="482"/>
      <c r="F94" s="191"/>
      <c r="G94" s="191"/>
      <c r="H94" s="191"/>
      <c r="I94" s="191"/>
      <c r="J94" s="191"/>
      <c r="K94" s="191"/>
      <c r="L94" s="174"/>
      <c r="M94" s="174"/>
      <c r="N94" s="174"/>
    </row>
    <row r="95" spans="1:14" ht="45" customHeight="1" x14ac:dyDescent="0.25">
      <c r="A95" s="334" t="s">
        <v>13</v>
      </c>
      <c r="B95" s="479"/>
      <c r="C95" s="480"/>
      <c r="D95" s="192"/>
      <c r="E95" s="187"/>
      <c r="F95" s="483"/>
      <c r="G95" s="483"/>
      <c r="H95" s="483"/>
      <c r="I95" s="483"/>
      <c r="J95" s="483"/>
      <c r="K95" s="483"/>
      <c r="L95" s="174"/>
      <c r="M95" s="174"/>
      <c r="N95" s="174"/>
    </row>
    <row r="96" spans="1:14" ht="19.95" customHeight="1" thickBot="1" x14ac:dyDescent="0.3">
      <c r="D96" s="171"/>
      <c r="E96" s="171"/>
      <c r="F96" s="171"/>
      <c r="G96" s="171"/>
      <c r="H96" s="171"/>
      <c r="I96" s="171"/>
      <c r="J96" s="171"/>
      <c r="K96" s="171"/>
      <c r="L96" s="171"/>
      <c r="M96" s="171"/>
      <c r="N96" s="171"/>
    </row>
    <row r="97" spans="1:14" ht="19.95" customHeight="1" thickBot="1" x14ac:dyDescent="0.3">
      <c r="A97" s="194"/>
      <c r="B97" s="476" t="s">
        <v>108</v>
      </c>
      <c r="C97" s="477"/>
      <c r="D97" s="477"/>
      <c r="E97" s="478"/>
      <c r="F97" s="476" t="s">
        <v>109</v>
      </c>
      <c r="G97" s="477"/>
      <c r="H97" s="477"/>
      <c r="I97" s="477"/>
      <c r="J97" s="477"/>
      <c r="K97" s="477"/>
      <c r="L97" s="484" t="s">
        <v>112</v>
      </c>
      <c r="M97" s="485"/>
      <c r="N97" s="485"/>
    </row>
    <row r="98" spans="1:14" ht="19.95" customHeight="1" thickBot="1" x14ac:dyDescent="0.3">
      <c r="A98" s="180"/>
      <c r="B98" s="471" t="s">
        <v>130</v>
      </c>
      <c r="C98" s="472"/>
      <c r="D98" s="471"/>
      <c r="E98" s="472"/>
      <c r="F98" s="471"/>
      <c r="G98" s="472"/>
      <c r="H98" s="471"/>
      <c r="I98" s="472"/>
      <c r="J98" s="336"/>
      <c r="K98" s="337"/>
      <c r="L98" s="486"/>
      <c r="M98" s="487"/>
      <c r="N98" s="487"/>
    </row>
    <row r="99" spans="1:14" ht="19.95" customHeight="1" thickBot="1" x14ac:dyDescent="0.3">
      <c r="A99" s="181" t="s">
        <v>100</v>
      </c>
      <c r="B99" s="335" t="s">
        <v>96</v>
      </c>
      <c r="C99" s="335" t="s">
        <v>97</v>
      </c>
      <c r="D99" s="335" t="s">
        <v>96</v>
      </c>
      <c r="E99" s="335" t="s">
        <v>97</v>
      </c>
      <c r="F99" s="335" t="s">
        <v>96</v>
      </c>
      <c r="G99" s="335" t="s">
        <v>97</v>
      </c>
      <c r="H99" s="335" t="s">
        <v>96</v>
      </c>
      <c r="I99" s="335" t="s">
        <v>97</v>
      </c>
      <c r="J99" s="335" t="s">
        <v>96</v>
      </c>
      <c r="K99" s="335" t="s">
        <v>97</v>
      </c>
      <c r="L99" s="178" t="s">
        <v>98</v>
      </c>
      <c r="M99" s="219" t="s">
        <v>99</v>
      </c>
      <c r="N99" s="296" t="s">
        <v>101</v>
      </c>
    </row>
    <row r="100" spans="1:14" ht="19.95" customHeight="1" thickBot="1" x14ac:dyDescent="0.3">
      <c r="A100" s="179">
        <v>1</v>
      </c>
      <c r="B100" s="221"/>
      <c r="C100" s="216"/>
      <c r="D100" s="216"/>
      <c r="E100" s="216"/>
      <c r="F100" s="216"/>
      <c r="G100" s="216"/>
      <c r="H100" s="216"/>
      <c r="I100" s="216"/>
      <c r="J100" s="201"/>
      <c r="K100" s="201"/>
      <c r="L100" s="175">
        <f>SUM(B100+D100+F100+H100+J100)</f>
        <v>0</v>
      </c>
      <c r="M100" s="175">
        <f>SUM(C100+E100+G100+I100+K100)</f>
        <v>0</v>
      </c>
      <c r="N100" s="295">
        <f>(L100+M100)/2</f>
        <v>0</v>
      </c>
    </row>
    <row r="101" spans="1:14" ht="19.95" customHeight="1" thickBot="1" x14ac:dyDescent="0.3">
      <c r="A101" s="220">
        <v>2</v>
      </c>
      <c r="B101" s="222"/>
      <c r="C101" s="223"/>
      <c r="D101" s="223"/>
      <c r="E101" s="223"/>
      <c r="F101" s="216"/>
      <c r="G101" s="216"/>
      <c r="H101" s="217"/>
      <c r="I101" s="217"/>
      <c r="J101" s="217"/>
      <c r="K101" s="217"/>
      <c r="L101" s="175">
        <f t="shared" ref="L101:M109" si="11">SUM(B101+D101+F101+H101+J101)</f>
        <v>0</v>
      </c>
      <c r="M101" s="175">
        <f t="shared" si="11"/>
        <v>0</v>
      </c>
      <c r="N101" s="295">
        <f t="shared" ref="N101:N109" si="12">(L101+M101)/2</f>
        <v>0</v>
      </c>
    </row>
    <row r="102" spans="1:14" ht="19.95" customHeight="1" thickBot="1" x14ac:dyDescent="0.3">
      <c r="A102" s="220">
        <v>3</v>
      </c>
      <c r="B102" s="222"/>
      <c r="C102" s="223"/>
      <c r="D102" s="223"/>
      <c r="E102" s="223"/>
      <c r="F102" s="216"/>
      <c r="G102" s="216"/>
      <c r="H102" s="217"/>
      <c r="I102" s="217"/>
      <c r="J102" s="217"/>
      <c r="K102" s="217"/>
      <c r="L102" s="175">
        <f t="shared" si="11"/>
        <v>0</v>
      </c>
      <c r="M102" s="175">
        <f t="shared" si="11"/>
        <v>0</v>
      </c>
      <c r="N102" s="295">
        <f t="shared" si="12"/>
        <v>0</v>
      </c>
    </row>
    <row r="103" spans="1:14" ht="19.95" customHeight="1" thickBot="1" x14ac:dyDescent="0.3">
      <c r="A103" s="179">
        <v>4</v>
      </c>
      <c r="B103" s="222"/>
      <c r="C103" s="223"/>
      <c r="D103" s="223"/>
      <c r="E103" s="223"/>
      <c r="F103" s="216"/>
      <c r="G103" s="216"/>
      <c r="H103" s="217"/>
      <c r="I103" s="217"/>
      <c r="J103" s="217"/>
      <c r="K103" s="217"/>
      <c r="L103" s="175">
        <f t="shared" si="11"/>
        <v>0</v>
      </c>
      <c r="M103" s="175">
        <f t="shared" si="11"/>
        <v>0</v>
      </c>
      <c r="N103" s="295">
        <f t="shared" si="12"/>
        <v>0</v>
      </c>
    </row>
    <row r="104" spans="1:14" ht="19.95" customHeight="1" thickBot="1" x14ac:dyDescent="0.3">
      <c r="A104" s="220">
        <v>5</v>
      </c>
      <c r="B104" s="222"/>
      <c r="C104" s="223"/>
      <c r="D104" s="223"/>
      <c r="E104" s="223"/>
      <c r="F104" s="216"/>
      <c r="G104" s="216"/>
      <c r="H104" s="217"/>
      <c r="I104" s="217"/>
      <c r="J104" s="217"/>
      <c r="K104" s="217"/>
      <c r="L104" s="175">
        <f t="shared" si="11"/>
        <v>0</v>
      </c>
      <c r="M104" s="175">
        <f t="shared" si="11"/>
        <v>0</v>
      </c>
      <c r="N104" s="295">
        <f t="shared" si="12"/>
        <v>0</v>
      </c>
    </row>
    <row r="105" spans="1:14" ht="19.95" customHeight="1" thickBot="1" x14ac:dyDescent="0.3">
      <c r="A105" s="220">
        <v>6</v>
      </c>
      <c r="B105" s="222"/>
      <c r="C105" s="223"/>
      <c r="D105" s="223"/>
      <c r="E105" s="223"/>
      <c r="F105" s="216"/>
      <c r="G105" s="216"/>
      <c r="H105" s="217"/>
      <c r="I105" s="217"/>
      <c r="J105" s="217"/>
      <c r="K105" s="217"/>
      <c r="L105" s="175">
        <f t="shared" si="11"/>
        <v>0</v>
      </c>
      <c r="M105" s="175">
        <f t="shared" si="11"/>
        <v>0</v>
      </c>
      <c r="N105" s="295">
        <f t="shared" si="12"/>
        <v>0</v>
      </c>
    </row>
    <row r="106" spans="1:14" ht="19.95" customHeight="1" thickBot="1" x14ac:dyDescent="0.3">
      <c r="A106" s="179">
        <v>7</v>
      </c>
      <c r="B106" s="222"/>
      <c r="C106" s="223"/>
      <c r="D106" s="223"/>
      <c r="E106" s="223"/>
      <c r="F106" s="216"/>
      <c r="G106" s="216"/>
      <c r="H106" s="217"/>
      <c r="I106" s="217"/>
      <c r="J106" s="217"/>
      <c r="K106" s="217"/>
      <c r="L106" s="175">
        <f t="shared" si="11"/>
        <v>0</v>
      </c>
      <c r="M106" s="175">
        <f t="shared" si="11"/>
        <v>0</v>
      </c>
      <c r="N106" s="295">
        <f t="shared" si="12"/>
        <v>0</v>
      </c>
    </row>
    <row r="107" spans="1:14" ht="19.95" customHeight="1" thickBot="1" x14ac:dyDescent="0.3">
      <c r="A107" s="220">
        <v>8</v>
      </c>
      <c r="B107" s="222"/>
      <c r="C107" s="223"/>
      <c r="D107" s="223"/>
      <c r="E107" s="223"/>
      <c r="F107" s="216"/>
      <c r="G107" s="216"/>
      <c r="H107" s="217"/>
      <c r="I107" s="217"/>
      <c r="J107" s="217"/>
      <c r="K107" s="217"/>
      <c r="L107" s="175">
        <f t="shared" si="11"/>
        <v>0</v>
      </c>
      <c r="M107" s="175">
        <f t="shared" si="11"/>
        <v>0</v>
      </c>
      <c r="N107" s="295">
        <f t="shared" si="12"/>
        <v>0</v>
      </c>
    </row>
    <row r="108" spans="1:14" ht="19.95" customHeight="1" thickBot="1" x14ac:dyDescent="0.3">
      <c r="A108" s="220">
        <v>9</v>
      </c>
      <c r="B108" s="222"/>
      <c r="C108" s="223"/>
      <c r="D108" s="223"/>
      <c r="E108" s="223"/>
      <c r="F108" s="216"/>
      <c r="G108" s="216"/>
      <c r="H108" s="217"/>
      <c r="I108" s="217"/>
      <c r="J108" s="217"/>
      <c r="K108" s="217"/>
      <c r="L108" s="175">
        <f t="shared" si="11"/>
        <v>0</v>
      </c>
      <c r="M108" s="175">
        <f t="shared" si="11"/>
        <v>0</v>
      </c>
      <c r="N108" s="295">
        <f t="shared" si="12"/>
        <v>0</v>
      </c>
    </row>
    <row r="109" spans="1:14" ht="19.95" customHeight="1" thickBot="1" x14ac:dyDescent="0.3">
      <c r="A109" s="179">
        <v>10</v>
      </c>
      <c r="B109" s="222"/>
      <c r="C109" s="223"/>
      <c r="D109" s="223"/>
      <c r="E109" s="223"/>
      <c r="F109" s="216"/>
      <c r="G109" s="216"/>
      <c r="H109" s="217"/>
      <c r="I109" s="217"/>
      <c r="J109" s="217"/>
      <c r="K109" s="217"/>
      <c r="L109" s="175">
        <f t="shared" si="11"/>
        <v>0</v>
      </c>
      <c r="M109" s="175">
        <f t="shared" si="11"/>
        <v>0</v>
      </c>
      <c r="N109" s="295">
        <f t="shared" si="12"/>
        <v>0</v>
      </c>
    </row>
    <row r="110" spans="1:14" ht="19.95" customHeight="1" thickBot="1" x14ac:dyDescent="0.35">
      <c r="A110" s="469" t="s">
        <v>114</v>
      </c>
      <c r="B110" s="470"/>
      <c r="C110" s="470"/>
      <c r="D110" s="470"/>
      <c r="E110" s="470"/>
      <c r="F110" s="470"/>
      <c r="G110" s="470"/>
      <c r="H110" s="470"/>
      <c r="I110" s="470"/>
      <c r="J110" s="470"/>
      <c r="K110" s="470"/>
      <c r="L110" s="305">
        <f>SUM(L100:L109)</f>
        <v>0</v>
      </c>
      <c r="M110" s="305">
        <f>SUM(M100:M109)</f>
        <v>0</v>
      </c>
      <c r="N110" s="306">
        <f>SUM(N100:N109)</f>
        <v>0</v>
      </c>
    </row>
  </sheetData>
  <protectedRanges>
    <protectedRange sqref="A41:K41 A23:K23 A5:K5 A59:K59 A95:K95 A77:K77" name="Bereich1_1"/>
  </protectedRanges>
  <mergeCells count="77">
    <mergeCell ref="B76:C76"/>
    <mergeCell ref="D76:E76"/>
    <mergeCell ref="B77:C77"/>
    <mergeCell ref="F77:K77"/>
    <mergeCell ref="A92:K92"/>
    <mergeCell ref="B94:C94"/>
    <mergeCell ref="D94:E94"/>
    <mergeCell ref="B95:C95"/>
    <mergeCell ref="F95:K95"/>
    <mergeCell ref="A110:K110"/>
    <mergeCell ref="L97:N98"/>
    <mergeCell ref="B98:C98"/>
    <mergeCell ref="D98:E98"/>
    <mergeCell ref="F98:G98"/>
    <mergeCell ref="H98:I98"/>
    <mergeCell ref="B97:E97"/>
    <mergeCell ref="F97:K97"/>
    <mergeCell ref="L79:N80"/>
    <mergeCell ref="B80:C80"/>
    <mergeCell ref="D80:E80"/>
    <mergeCell ref="F80:G80"/>
    <mergeCell ref="H80:I80"/>
    <mergeCell ref="B79:E79"/>
    <mergeCell ref="F79:K79"/>
    <mergeCell ref="A20:K20"/>
    <mergeCell ref="B22:C22"/>
    <mergeCell ref="D22:E22"/>
    <mergeCell ref="B23:C23"/>
    <mergeCell ref="F23:K23"/>
    <mergeCell ref="L7:N8"/>
    <mergeCell ref="B2:C2"/>
    <mergeCell ref="B4:C4"/>
    <mergeCell ref="B5:C5"/>
    <mergeCell ref="D8:E8"/>
    <mergeCell ref="B8:C8"/>
    <mergeCell ref="F8:G8"/>
    <mergeCell ref="H8:I8"/>
    <mergeCell ref="J8:K8"/>
    <mergeCell ref="B7:E7"/>
    <mergeCell ref="F7:K7"/>
    <mergeCell ref="D4:E4"/>
    <mergeCell ref="F5:K5"/>
    <mergeCell ref="A38:K38"/>
    <mergeCell ref="H44:I44"/>
    <mergeCell ref="J44:K44"/>
    <mergeCell ref="B43:E43"/>
    <mergeCell ref="F43:K43"/>
    <mergeCell ref="B40:C40"/>
    <mergeCell ref="D40:E40"/>
    <mergeCell ref="B41:C41"/>
    <mergeCell ref="F41:K41"/>
    <mergeCell ref="L25:N26"/>
    <mergeCell ref="B26:C26"/>
    <mergeCell ref="D26:E26"/>
    <mergeCell ref="B25:E25"/>
    <mergeCell ref="F25:K25"/>
    <mergeCell ref="F26:G26"/>
    <mergeCell ref="H26:I26"/>
    <mergeCell ref="J26:K26"/>
    <mergeCell ref="L43:N44"/>
    <mergeCell ref="B44:C44"/>
    <mergeCell ref="D44:E44"/>
    <mergeCell ref="F44:G44"/>
    <mergeCell ref="A56:K56"/>
    <mergeCell ref="B58:C58"/>
    <mergeCell ref="D58:E58"/>
    <mergeCell ref="B59:C59"/>
    <mergeCell ref="F59:K59"/>
    <mergeCell ref="L61:N62"/>
    <mergeCell ref="B62:C62"/>
    <mergeCell ref="D62:E62"/>
    <mergeCell ref="A74:K74"/>
    <mergeCell ref="F62:G62"/>
    <mergeCell ref="H62:I62"/>
    <mergeCell ref="J62:K62"/>
    <mergeCell ref="B61:E61"/>
    <mergeCell ref="F61:K61"/>
  </mergeCells>
  <pageMargins left="0.7" right="0.7" top="0.78740157499999996" bottom="0.78740157499999996" header="0.3" footer="0.3"/>
  <pageSetup paperSize="9" scale="29" orientation="landscape" verticalDpi="300" r:id="rId1"/>
  <rowBreaks count="5" manualBreakCount="5">
    <brk id="20" max="13" man="1"/>
    <brk id="38" max="13" man="1"/>
    <brk id="56" max="13" man="1"/>
    <brk id="74" max="13" man="1"/>
    <brk id="92"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00"/>
  </sheetPr>
  <dimension ref="A1:T165"/>
  <sheetViews>
    <sheetView showGridLines="0" zoomScale="70" zoomScaleNormal="70" zoomScaleSheetLayoutView="25" zoomScalePageLayoutView="85" workbookViewId="0"/>
  </sheetViews>
  <sheetFormatPr baseColWidth="10" defaultColWidth="11.44140625" defaultRowHeight="13.2" x14ac:dyDescent="0.25"/>
  <cols>
    <col min="1" max="1" width="22.77734375" style="172" customWidth="1"/>
    <col min="2" max="13" width="16.77734375" style="172" customWidth="1"/>
    <col min="14" max="14" width="16.77734375" style="198" customWidth="1"/>
    <col min="15" max="15" width="3.77734375" style="211" customWidth="1"/>
    <col min="16" max="18" width="9.21875" style="211" customWidth="1"/>
    <col min="19" max="20" width="9.21875" style="172" customWidth="1"/>
    <col min="21" max="16384" width="11.44140625" style="172"/>
  </cols>
  <sheetData>
    <row r="1" spans="1:20" ht="19.95" customHeight="1" thickBot="1" x14ac:dyDescent="0.3">
      <c r="A1" s="345" t="s">
        <v>110</v>
      </c>
      <c r="B1" s="174"/>
      <c r="C1" s="174"/>
      <c r="D1" s="174"/>
      <c r="E1" s="174"/>
      <c r="F1" s="171"/>
      <c r="G1" s="171"/>
      <c r="H1" s="171"/>
      <c r="I1" s="171"/>
      <c r="J1" s="171"/>
      <c r="K1" s="171"/>
      <c r="L1" s="171"/>
      <c r="M1" s="171"/>
      <c r="N1" s="200"/>
      <c r="O1" s="224"/>
      <c r="P1" s="172"/>
      <c r="Q1" s="172"/>
      <c r="R1" s="172"/>
    </row>
    <row r="2" spans="1:20" ht="19.95" customHeight="1" x14ac:dyDescent="0.25">
      <c r="A2" s="365" t="s">
        <v>95</v>
      </c>
      <c r="B2" s="496">
        <f>'3.3a- CBA - Costs'!B2:C2</f>
        <v>0</v>
      </c>
      <c r="C2" s="497"/>
      <c r="D2" s="193"/>
      <c r="E2" s="298"/>
      <c r="N2" s="172"/>
      <c r="O2" s="224"/>
      <c r="P2" s="504" t="s">
        <v>239</v>
      </c>
      <c r="Q2" s="505"/>
      <c r="R2" s="505"/>
      <c r="S2" s="505"/>
      <c r="T2" s="506"/>
    </row>
    <row r="3" spans="1:20" ht="60" customHeight="1" x14ac:dyDescent="0.25">
      <c r="A3" s="186"/>
      <c r="B3" s="186"/>
      <c r="C3" s="186"/>
      <c r="D3" s="186"/>
      <c r="E3" s="298"/>
      <c r="N3" s="172"/>
      <c r="O3" s="224"/>
      <c r="P3" s="507"/>
      <c r="Q3" s="508"/>
      <c r="R3" s="508"/>
      <c r="S3" s="508"/>
      <c r="T3" s="509"/>
    </row>
    <row r="4" spans="1:20" ht="22.5" customHeight="1" x14ac:dyDescent="0.25">
      <c r="A4" s="529" t="s">
        <v>50</v>
      </c>
      <c r="B4" s="548">
        <f>'3.3a- CBA - Costs'!B4:C4</f>
        <v>0</v>
      </c>
      <c r="C4" s="549"/>
      <c r="L4" s="188"/>
      <c r="M4" s="188"/>
      <c r="N4" s="297"/>
      <c r="P4" s="507"/>
      <c r="Q4" s="508"/>
      <c r="R4" s="508"/>
      <c r="S4" s="508"/>
      <c r="T4" s="509"/>
    </row>
    <row r="5" spans="1:20" ht="22.5" customHeight="1" x14ac:dyDescent="0.25">
      <c r="A5" s="530"/>
      <c r="B5" s="550"/>
      <c r="C5" s="551"/>
      <c r="L5" s="196"/>
      <c r="M5" s="174"/>
      <c r="N5" s="199"/>
      <c r="P5" s="507"/>
      <c r="Q5" s="508"/>
      <c r="R5" s="508"/>
      <c r="S5" s="508"/>
      <c r="T5" s="509"/>
    </row>
    <row r="6" spans="1:20" ht="22.5" customHeight="1" x14ac:dyDescent="0.25">
      <c r="A6" s="529" t="s">
        <v>13</v>
      </c>
      <c r="B6" s="548">
        <f>'3.3a- CBA - Costs'!B5:C5</f>
        <v>0</v>
      </c>
      <c r="C6" s="549"/>
      <c r="L6" s="197"/>
      <c r="M6" s="171"/>
      <c r="N6" s="200"/>
      <c r="P6" s="507"/>
      <c r="Q6" s="508"/>
      <c r="R6" s="508"/>
      <c r="S6" s="508"/>
      <c r="T6" s="509"/>
    </row>
    <row r="7" spans="1:20" ht="22.5" customHeight="1" x14ac:dyDescent="0.25">
      <c r="A7" s="530"/>
      <c r="B7" s="550"/>
      <c r="C7" s="551"/>
      <c r="L7" s="197"/>
      <c r="M7" s="171"/>
      <c r="N7" s="200"/>
      <c r="P7" s="507"/>
      <c r="Q7" s="508"/>
      <c r="R7" s="508"/>
      <c r="S7" s="508"/>
      <c r="T7" s="509"/>
    </row>
    <row r="8" spans="1:20" ht="22.5" customHeight="1" thickBot="1" x14ac:dyDescent="0.3">
      <c r="L8" s="211"/>
      <c r="M8" s="211"/>
      <c r="N8" s="379"/>
      <c r="P8" s="507"/>
      <c r="Q8" s="508"/>
      <c r="R8" s="508"/>
      <c r="S8" s="508"/>
      <c r="T8" s="509"/>
    </row>
    <row r="9" spans="1:20" ht="19.95" customHeight="1" x14ac:dyDescent="0.3">
      <c r="A9" s="391" t="s">
        <v>206</v>
      </c>
      <c r="B9" s="515" t="s">
        <v>199</v>
      </c>
      <c r="C9" s="516"/>
      <c r="D9" s="517" t="s">
        <v>201</v>
      </c>
      <c r="E9" s="516"/>
      <c r="F9" s="517" t="s">
        <v>225</v>
      </c>
      <c r="G9" s="518"/>
      <c r="I9" s="377"/>
      <c r="J9" s="377"/>
      <c r="K9" s="377"/>
      <c r="L9" s="378"/>
      <c r="M9" s="378"/>
      <c r="N9" s="378"/>
      <c r="O9" s="226"/>
      <c r="P9" s="507"/>
      <c r="Q9" s="508"/>
      <c r="R9" s="508"/>
      <c r="S9" s="508"/>
      <c r="T9" s="509"/>
    </row>
    <row r="10" spans="1:20" ht="19.95" customHeight="1" x14ac:dyDescent="0.3">
      <c r="A10" s="389" t="s">
        <v>203</v>
      </c>
      <c r="B10" s="519">
        <v>1</v>
      </c>
      <c r="C10" s="520"/>
      <c r="D10" s="523">
        <v>1</v>
      </c>
      <c r="E10" s="524"/>
      <c r="F10" s="523">
        <v>1</v>
      </c>
      <c r="G10" s="527"/>
      <c r="I10" s="377"/>
      <c r="J10" s="377"/>
      <c r="K10" s="377"/>
      <c r="L10" s="378"/>
      <c r="M10" s="378"/>
      <c r="N10" s="378"/>
      <c r="O10" s="226"/>
      <c r="P10" s="507"/>
      <c r="Q10" s="508"/>
      <c r="R10" s="508"/>
      <c r="S10" s="508"/>
      <c r="T10" s="509"/>
    </row>
    <row r="11" spans="1:20" ht="19.95" customHeight="1" x14ac:dyDescent="0.3">
      <c r="A11" s="389" t="s">
        <v>204</v>
      </c>
      <c r="B11" s="519">
        <v>1</v>
      </c>
      <c r="C11" s="520"/>
      <c r="D11" s="523">
        <v>1</v>
      </c>
      <c r="E11" s="524"/>
      <c r="F11" s="523">
        <v>1</v>
      </c>
      <c r="G11" s="527"/>
      <c r="I11" s="377"/>
      <c r="J11" s="377"/>
      <c r="K11" s="377"/>
      <c r="L11" s="378"/>
      <c r="M11" s="378"/>
      <c r="N11" s="378"/>
      <c r="O11" s="226"/>
      <c r="P11" s="507"/>
      <c r="Q11" s="508"/>
      <c r="R11" s="508"/>
      <c r="S11" s="508"/>
      <c r="T11" s="509"/>
    </row>
    <row r="12" spans="1:20" ht="19.95" customHeight="1" thickBot="1" x14ac:dyDescent="0.35">
      <c r="A12" s="390" t="s">
        <v>205</v>
      </c>
      <c r="B12" s="521">
        <v>1</v>
      </c>
      <c r="C12" s="522"/>
      <c r="D12" s="525">
        <v>1</v>
      </c>
      <c r="E12" s="526"/>
      <c r="F12" s="525">
        <v>1</v>
      </c>
      <c r="G12" s="528"/>
      <c r="I12" s="377"/>
      <c r="J12" s="377"/>
      <c r="K12" s="377"/>
      <c r="L12" s="378"/>
      <c r="M12" s="378"/>
      <c r="N12" s="378"/>
      <c r="O12" s="226"/>
      <c r="P12" s="507"/>
      <c r="Q12" s="508"/>
      <c r="R12" s="508"/>
      <c r="S12" s="508"/>
      <c r="T12" s="509"/>
    </row>
    <row r="13" spans="1:20" ht="19.95" customHeight="1" thickBot="1" x14ac:dyDescent="0.3">
      <c r="A13" s="195"/>
      <c r="B13" s="383"/>
      <c r="C13" s="195"/>
      <c r="D13" s="211"/>
      <c r="E13" s="211"/>
      <c r="F13" s="211"/>
      <c r="G13" s="384"/>
      <c r="L13" s="197"/>
      <c r="M13" s="171"/>
      <c r="N13" s="200"/>
      <c r="O13" s="224"/>
      <c r="P13" s="507"/>
      <c r="Q13" s="508"/>
      <c r="R13" s="508"/>
      <c r="S13" s="508"/>
      <c r="T13" s="509"/>
    </row>
    <row r="14" spans="1:20" ht="19.95" customHeight="1" thickBot="1" x14ac:dyDescent="0.3">
      <c r="A14" s="513" t="s">
        <v>198</v>
      </c>
      <c r="B14" s="476" t="s">
        <v>192</v>
      </c>
      <c r="C14" s="477"/>
      <c r="D14" s="477"/>
      <c r="E14" s="477"/>
      <c r="F14" s="477"/>
      <c r="G14" s="478"/>
      <c r="H14" s="477" t="s">
        <v>131</v>
      </c>
      <c r="I14" s="477"/>
      <c r="J14" s="477"/>
      <c r="K14" s="478"/>
      <c r="L14" s="498" t="s">
        <v>197</v>
      </c>
      <c r="M14" s="499"/>
      <c r="N14" s="500"/>
      <c r="O14" s="366"/>
      <c r="P14" s="507"/>
      <c r="Q14" s="508"/>
      <c r="R14" s="508"/>
      <c r="S14" s="508"/>
      <c r="T14" s="509"/>
    </row>
    <row r="15" spans="1:20" ht="19.95" customHeight="1" thickBot="1" x14ac:dyDescent="0.3">
      <c r="A15" s="514"/>
      <c r="B15" s="471" t="s">
        <v>180</v>
      </c>
      <c r="C15" s="472"/>
      <c r="D15" s="471" t="s">
        <v>183</v>
      </c>
      <c r="E15" s="472"/>
      <c r="F15" s="471" t="s">
        <v>151</v>
      </c>
      <c r="G15" s="472"/>
      <c r="H15" s="471" t="s">
        <v>181</v>
      </c>
      <c r="I15" s="472"/>
      <c r="J15" s="471" t="s">
        <v>182</v>
      </c>
      <c r="K15" s="472"/>
      <c r="L15" s="501"/>
      <c r="M15" s="502"/>
      <c r="N15" s="503"/>
      <c r="O15" s="366"/>
      <c r="P15" s="507"/>
      <c r="Q15" s="508"/>
      <c r="R15" s="508"/>
      <c r="S15" s="508"/>
      <c r="T15" s="509"/>
    </row>
    <row r="16" spans="1:20" ht="19.95" customHeight="1" thickBot="1" x14ac:dyDescent="0.3">
      <c r="A16" s="212" t="s">
        <v>100</v>
      </c>
      <c r="B16" s="413" t="s">
        <v>96</v>
      </c>
      <c r="C16" s="413" t="s">
        <v>97</v>
      </c>
      <c r="D16" s="413" t="s">
        <v>96</v>
      </c>
      <c r="E16" s="413" t="s">
        <v>97</v>
      </c>
      <c r="F16" s="413" t="s">
        <v>96</v>
      </c>
      <c r="G16" s="413" t="s">
        <v>97</v>
      </c>
      <c r="H16" s="381" t="s">
        <v>96</v>
      </c>
      <c r="I16" s="335" t="s">
        <v>97</v>
      </c>
      <c r="J16" s="335" t="s">
        <v>96</v>
      </c>
      <c r="K16" s="335" t="s">
        <v>97</v>
      </c>
      <c r="L16" s="227" t="s">
        <v>98</v>
      </c>
      <c r="M16" s="228" t="s">
        <v>99</v>
      </c>
      <c r="N16" s="228" t="s">
        <v>101</v>
      </c>
      <c r="O16" s="225"/>
      <c r="P16" s="507"/>
      <c r="Q16" s="508"/>
      <c r="R16" s="508"/>
      <c r="S16" s="508"/>
      <c r="T16" s="509"/>
    </row>
    <row r="17" spans="1:20" ht="19.95" customHeight="1" thickBot="1" x14ac:dyDescent="0.3">
      <c r="A17" s="380">
        <v>1</v>
      </c>
      <c r="B17" s="415"/>
      <c r="C17" s="416"/>
      <c r="D17" s="417"/>
      <c r="E17" s="417"/>
      <c r="F17" s="417"/>
      <c r="G17" s="418"/>
      <c r="H17" s="382"/>
      <c r="I17" s="201"/>
      <c r="J17" s="201"/>
      <c r="K17" s="201"/>
      <c r="L17" s="175">
        <f t="shared" ref="L17:L26" si="0">(((B17+D17+F17)*($B$10*$D$10*$F$10))+((B17+D17+F17)*(($B$11-$B$10)*$D$11*$F$11))+((B17+D17+F17)*(($B$12-$B$11)*$D$12*$F$12))+(H17+J17))</f>
        <v>0</v>
      </c>
      <c r="M17" s="175">
        <f t="shared" ref="M17:M26" si="1">(((C17+E17+G17)*($B$10*$D$10*$F$10))+((C17+E17+G17)*(($B$11-$B$10)*$D$11*$F$11))+((C17+E17+G17)*(($B$12-$B$11)*$D$12*$F$12))+(I17+K17))</f>
        <v>0</v>
      </c>
      <c r="N17" s="295">
        <f>(L17+M17)/2</f>
        <v>0</v>
      </c>
      <c r="O17" s="225"/>
      <c r="P17" s="507"/>
      <c r="Q17" s="508"/>
      <c r="R17" s="508"/>
      <c r="S17" s="508"/>
      <c r="T17" s="509"/>
    </row>
    <row r="18" spans="1:20" ht="19.95" customHeight="1" thickBot="1" x14ac:dyDescent="0.3">
      <c r="A18" s="380">
        <v>2</v>
      </c>
      <c r="B18" s="631"/>
      <c r="C18" s="630"/>
      <c r="D18" s="201"/>
      <c r="E18" s="201"/>
      <c r="F18" s="201"/>
      <c r="G18" s="632"/>
      <c r="H18" s="382"/>
      <c r="I18" s="201"/>
      <c r="J18" s="201"/>
      <c r="K18" s="201"/>
      <c r="L18" s="175">
        <f t="shared" si="0"/>
        <v>0</v>
      </c>
      <c r="M18" s="175">
        <f t="shared" si="1"/>
        <v>0</v>
      </c>
      <c r="N18" s="295">
        <f t="shared" ref="N18:N26" si="2">(L18+M18)/2</f>
        <v>0</v>
      </c>
      <c r="O18" s="225"/>
      <c r="P18" s="507"/>
      <c r="Q18" s="508"/>
      <c r="R18" s="508"/>
      <c r="S18" s="508"/>
      <c r="T18" s="509"/>
    </row>
    <row r="19" spans="1:20" ht="19.95" customHeight="1" thickBot="1" x14ac:dyDescent="0.3">
      <c r="A19" s="380">
        <v>3</v>
      </c>
      <c r="B19" s="631"/>
      <c r="C19" s="630"/>
      <c r="D19" s="201"/>
      <c r="E19" s="201"/>
      <c r="F19" s="201"/>
      <c r="G19" s="632"/>
      <c r="H19" s="382"/>
      <c r="I19" s="201"/>
      <c r="J19" s="201"/>
      <c r="K19" s="201"/>
      <c r="L19" s="175">
        <f t="shared" si="0"/>
        <v>0</v>
      </c>
      <c r="M19" s="175">
        <f t="shared" si="1"/>
        <v>0</v>
      </c>
      <c r="N19" s="295">
        <f t="shared" si="2"/>
        <v>0</v>
      </c>
      <c r="O19" s="225"/>
      <c r="P19" s="507"/>
      <c r="Q19" s="508"/>
      <c r="R19" s="508"/>
      <c r="S19" s="508"/>
      <c r="T19" s="509"/>
    </row>
    <row r="20" spans="1:20" ht="19.95" customHeight="1" thickBot="1" x14ac:dyDescent="0.3">
      <c r="A20" s="380">
        <v>4</v>
      </c>
      <c r="B20" s="631"/>
      <c r="C20" s="630"/>
      <c r="D20" s="201"/>
      <c r="E20" s="201"/>
      <c r="F20" s="201"/>
      <c r="G20" s="632"/>
      <c r="H20" s="382"/>
      <c r="I20" s="201"/>
      <c r="J20" s="201"/>
      <c r="K20" s="201"/>
      <c r="L20" s="175">
        <f t="shared" si="0"/>
        <v>0</v>
      </c>
      <c r="M20" s="175">
        <f t="shared" si="1"/>
        <v>0</v>
      </c>
      <c r="N20" s="295">
        <f t="shared" si="2"/>
        <v>0</v>
      </c>
      <c r="O20" s="225"/>
      <c r="P20" s="507"/>
      <c r="Q20" s="508"/>
      <c r="R20" s="508"/>
      <c r="S20" s="508"/>
      <c r="T20" s="509"/>
    </row>
    <row r="21" spans="1:20" ht="19.95" customHeight="1" thickBot="1" x14ac:dyDescent="0.3">
      <c r="A21" s="380">
        <v>5</v>
      </c>
      <c r="B21" s="631"/>
      <c r="C21" s="630"/>
      <c r="D21" s="201"/>
      <c r="E21" s="201"/>
      <c r="F21" s="201"/>
      <c r="G21" s="632"/>
      <c r="H21" s="382"/>
      <c r="I21" s="201"/>
      <c r="J21" s="201"/>
      <c r="K21" s="201"/>
      <c r="L21" s="175">
        <f t="shared" si="0"/>
        <v>0</v>
      </c>
      <c r="M21" s="175">
        <f t="shared" si="1"/>
        <v>0</v>
      </c>
      <c r="N21" s="295">
        <f t="shared" si="2"/>
        <v>0</v>
      </c>
      <c r="O21" s="225"/>
      <c r="P21" s="507"/>
      <c r="Q21" s="508"/>
      <c r="R21" s="508"/>
      <c r="S21" s="508"/>
      <c r="T21" s="509"/>
    </row>
    <row r="22" spans="1:20" ht="19.95" customHeight="1" thickBot="1" x14ac:dyDescent="0.3">
      <c r="A22" s="380">
        <v>6</v>
      </c>
      <c r="B22" s="631"/>
      <c r="C22" s="630"/>
      <c r="D22" s="201"/>
      <c r="E22" s="201"/>
      <c r="F22" s="201"/>
      <c r="G22" s="632"/>
      <c r="H22" s="382"/>
      <c r="I22" s="201"/>
      <c r="J22" s="201"/>
      <c r="K22" s="201"/>
      <c r="L22" s="175">
        <f t="shared" si="0"/>
        <v>0</v>
      </c>
      <c r="M22" s="175">
        <f t="shared" si="1"/>
        <v>0</v>
      </c>
      <c r="N22" s="295">
        <f t="shared" si="2"/>
        <v>0</v>
      </c>
      <c r="O22" s="225"/>
      <c r="P22" s="507"/>
      <c r="Q22" s="508"/>
      <c r="R22" s="508"/>
      <c r="S22" s="508"/>
      <c r="T22" s="509"/>
    </row>
    <row r="23" spans="1:20" ht="19.95" customHeight="1" thickBot="1" x14ac:dyDescent="0.3">
      <c r="A23" s="380">
        <v>7</v>
      </c>
      <c r="B23" s="631"/>
      <c r="C23" s="630"/>
      <c r="D23" s="201"/>
      <c r="E23" s="201"/>
      <c r="F23" s="201"/>
      <c r="G23" s="632"/>
      <c r="H23" s="382"/>
      <c r="I23" s="201"/>
      <c r="J23" s="201"/>
      <c r="K23" s="201"/>
      <c r="L23" s="175">
        <f t="shared" si="0"/>
        <v>0</v>
      </c>
      <c r="M23" s="175">
        <f t="shared" si="1"/>
        <v>0</v>
      </c>
      <c r="N23" s="295">
        <f t="shared" si="2"/>
        <v>0</v>
      </c>
      <c r="O23" s="225"/>
      <c r="P23" s="507"/>
      <c r="Q23" s="508"/>
      <c r="R23" s="508"/>
      <c r="S23" s="508"/>
      <c r="T23" s="509"/>
    </row>
    <row r="24" spans="1:20" ht="19.95" customHeight="1" thickBot="1" x14ac:dyDescent="0.3">
      <c r="A24" s="380">
        <v>8</v>
      </c>
      <c r="B24" s="631"/>
      <c r="C24" s="630"/>
      <c r="D24" s="201"/>
      <c r="E24" s="201"/>
      <c r="F24" s="201"/>
      <c r="G24" s="632"/>
      <c r="H24" s="382"/>
      <c r="I24" s="201"/>
      <c r="J24" s="201"/>
      <c r="K24" s="201"/>
      <c r="L24" s="175">
        <f t="shared" si="0"/>
        <v>0</v>
      </c>
      <c r="M24" s="175">
        <f t="shared" si="1"/>
        <v>0</v>
      </c>
      <c r="N24" s="295">
        <f t="shared" si="2"/>
        <v>0</v>
      </c>
      <c r="O24" s="225"/>
      <c r="P24" s="507"/>
      <c r="Q24" s="508"/>
      <c r="R24" s="508"/>
      <c r="S24" s="508"/>
      <c r="T24" s="509"/>
    </row>
    <row r="25" spans="1:20" ht="19.95" customHeight="1" thickBot="1" x14ac:dyDescent="0.3">
      <c r="A25" s="380">
        <v>9</v>
      </c>
      <c r="B25" s="631"/>
      <c r="C25" s="630"/>
      <c r="D25" s="201"/>
      <c r="E25" s="201"/>
      <c r="F25" s="201"/>
      <c r="G25" s="632"/>
      <c r="H25" s="382"/>
      <c r="I25" s="201"/>
      <c r="J25" s="201"/>
      <c r="K25" s="201"/>
      <c r="L25" s="175">
        <f t="shared" si="0"/>
        <v>0</v>
      </c>
      <c r="M25" s="175">
        <f t="shared" si="1"/>
        <v>0</v>
      </c>
      <c r="N25" s="295">
        <f t="shared" si="2"/>
        <v>0</v>
      </c>
      <c r="O25" s="225"/>
      <c r="P25" s="507"/>
      <c r="Q25" s="508"/>
      <c r="R25" s="508"/>
      <c r="S25" s="508"/>
      <c r="T25" s="509"/>
    </row>
    <row r="26" spans="1:20" ht="19.95" customHeight="1" thickBot="1" x14ac:dyDescent="0.3">
      <c r="A26" s="380">
        <v>10</v>
      </c>
      <c r="B26" s="397"/>
      <c r="C26" s="633"/>
      <c r="D26" s="387"/>
      <c r="E26" s="387"/>
      <c r="F26" s="387"/>
      <c r="G26" s="388"/>
      <c r="H26" s="382"/>
      <c r="I26" s="201"/>
      <c r="J26" s="201"/>
      <c r="K26" s="201"/>
      <c r="L26" s="175">
        <f t="shared" si="0"/>
        <v>0</v>
      </c>
      <c r="M26" s="175">
        <f t="shared" si="1"/>
        <v>0</v>
      </c>
      <c r="N26" s="295">
        <f t="shared" si="2"/>
        <v>0</v>
      </c>
      <c r="O26" s="225"/>
      <c r="P26" s="507"/>
      <c r="Q26" s="508"/>
      <c r="R26" s="508"/>
      <c r="S26" s="508"/>
      <c r="T26" s="509"/>
    </row>
    <row r="27" spans="1:20" ht="19.95" customHeight="1" thickBot="1" x14ac:dyDescent="0.35">
      <c r="A27" s="375" t="s">
        <v>115</v>
      </c>
      <c r="B27" s="414"/>
      <c r="C27" s="414"/>
      <c r="D27" s="414"/>
      <c r="E27" s="414"/>
      <c r="F27" s="414"/>
      <c r="G27" s="414"/>
      <c r="H27" s="376"/>
      <c r="I27" s="376"/>
      <c r="J27" s="376"/>
      <c r="K27" s="376"/>
      <c r="L27" s="176">
        <f>SUM(L17:L26)</f>
        <v>0</v>
      </c>
      <c r="M27" s="177">
        <f>SUM(M17:M26)</f>
        <v>0</v>
      </c>
      <c r="N27" s="176">
        <f>SUM(N17:N26)</f>
        <v>0</v>
      </c>
      <c r="O27" s="226"/>
      <c r="P27" s="510"/>
      <c r="Q27" s="511"/>
      <c r="R27" s="511"/>
      <c r="S27" s="511"/>
      <c r="T27" s="512"/>
    </row>
    <row r="28" spans="1:20" ht="60" customHeight="1" x14ac:dyDescent="0.25">
      <c r="A28" s="174"/>
      <c r="B28" s="174"/>
      <c r="C28" s="174"/>
      <c r="D28" s="174"/>
      <c r="E28" s="174"/>
      <c r="F28" s="174"/>
      <c r="G28" s="174"/>
      <c r="H28" s="174"/>
      <c r="I28" s="174"/>
      <c r="J28" s="174"/>
      <c r="K28" s="174"/>
      <c r="L28" s="174"/>
      <c r="M28" s="174"/>
      <c r="N28" s="174"/>
      <c r="O28" s="224"/>
      <c r="P28" s="224"/>
      <c r="Q28" s="224"/>
    </row>
    <row r="29" spans="1:20" ht="22.5" customHeight="1" x14ac:dyDescent="0.25">
      <c r="A29" s="531" t="s">
        <v>50</v>
      </c>
      <c r="B29" s="537">
        <f>'3.3a- CBA - Costs'!B22:C22</f>
        <v>0</v>
      </c>
      <c r="C29" s="537"/>
      <c r="L29" s="188"/>
      <c r="M29" s="188"/>
      <c r="N29" s="297"/>
    </row>
    <row r="30" spans="1:20" ht="22.5" customHeight="1" x14ac:dyDescent="0.25">
      <c r="A30" s="531"/>
      <c r="B30" s="537"/>
      <c r="C30" s="537"/>
      <c r="L30" s="196"/>
      <c r="M30" s="174"/>
      <c r="N30" s="199"/>
    </row>
    <row r="31" spans="1:20" ht="22.5" customHeight="1" x14ac:dyDescent="0.25">
      <c r="A31" s="531" t="s">
        <v>13</v>
      </c>
      <c r="B31" s="537">
        <f>'3.3a- CBA - Costs'!B23:C23</f>
        <v>0</v>
      </c>
      <c r="C31" s="537"/>
      <c r="L31" s="197"/>
      <c r="M31" s="171"/>
      <c r="N31" s="200"/>
    </row>
    <row r="32" spans="1:20" ht="22.5" customHeight="1" x14ac:dyDescent="0.25">
      <c r="A32" s="531"/>
      <c r="B32" s="537"/>
      <c r="C32" s="537"/>
      <c r="L32" s="197"/>
      <c r="M32" s="171"/>
      <c r="N32" s="200"/>
    </row>
    <row r="33" spans="1:15" ht="22.5" customHeight="1" thickBot="1" x14ac:dyDescent="0.3">
      <c r="F33" s="392"/>
      <c r="G33" s="392"/>
      <c r="H33" s="393"/>
      <c r="I33" s="393"/>
      <c r="J33" s="393"/>
      <c r="K33" s="393"/>
      <c r="L33" s="197"/>
      <c r="M33" s="171"/>
      <c r="N33" s="200"/>
    </row>
    <row r="34" spans="1:15" ht="19.95" customHeight="1" x14ac:dyDescent="0.25">
      <c r="A34" s="391" t="s">
        <v>206</v>
      </c>
      <c r="B34" s="515" t="s">
        <v>199</v>
      </c>
      <c r="C34" s="516"/>
      <c r="D34" s="517" t="s">
        <v>201</v>
      </c>
      <c r="E34" s="516"/>
      <c r="F34" s="517" t="s">
        <v>200</v>
      </c>
      <c r="G34" s="518"/>
      <c r="I34" s="393"/>
      <c r="J34" s="393"/>
      <c r="K34" s="393"/>
      <c r="L34" s="197"/>
      <c r="M34" s="171"/>
      <c r="N34" s="200"/>
    </row>
    <row r="35" spans="1:15" ht="19.95" customHeight="1" x14ac:dyDescent="0.25">
      <c r="A35" s="394" t="s">
        <v>203</v>
      </c>
      <c r="B35" s="544">
        <v>1</v>
      </c>
      <c r="C35" s="545"/>
      <c r="D35" s="538">
        <v>1</v>
      </c>
      <c r="E35" s="539"/>
      <c r="F35" s="538">
        <v>1</v>
      </c>
      <c r="G35" s="542"/>
      <c r="I35" s="393"/>
      <c r="J35" s="393"/>
      <c r="K35" s="393"/>
      <c r="L35" s="197"/>
      <c r="M35" s="171"/>
      <c r="N35" s="200"/>
    </row>
    <row r="36" spans="1:15" ht="19.95" customHeight="1" x14ac:dyDescent="0.25">
      <c r="A36" s="394" t="s">
        <v>204</v>
      </c>
      <c r="B36" s="544">
        <v>1</v>
      </c>
      <c r="C36" s="545"/>
      <c r="D36" s="538">
        <v>1</v>
      </c>
      <c r="E36" s="539"/>
      <c r="F36" s="538">
        <v>1</v>
      </c>
      <c r="G36" s="542"/>
      <c r="I36" s="393"/>
      <c r="J36" s="393"/>
      <c r="K36" s="393"/>
      <c r="L36" s="197"/>
      <c r="M36" s="171"/>
      <c r="N36" s="200"/>
    </row>
    <row r="37" spans="1:15" ht="19.95" customHeight="1" thickBot="1" x14ac:dyDescent="0.3">
      <c r="A37" s="395" t="s">
        <v>205</v>
      </c>
      <c r="B37" s="546">
        <v>1</v>
      </c>
      <c r="C37" s="547"/>
      <c r="D37" s="540">
        <v>1</v>
      </c>
      <c r="E37" s="541"/>
      <c r="F37" s="540">
        <v>1</v>
      </c>
      <c r="G37" s="543"/>
      <c r="I37" s="393"/>
      <c r="J37" s="393"/>
      <c r="K37" s="393"/>
      <c r="L37" s="197"/>
      <c r="M37" s="171"/>
      <c r="N37" s="200"/>
    </row>
    <row r="38" spans="1:15" ht="19.95" customHeight="1" thickBot="1" x14ac:dyDescent="0.3">
      <c r="A38" s="195"/>
      <c r="B38" s="383"/>
      <c r="C38" s="195"/>
      <c r="D38" s="211"/>
      <c r="E38" s="211"/>
      <c r="F38" s="211"/>
      <c r="G38" s="384"/>
      <c r="L38" s="197"/>
      <c r="M38" s="171"/>
      <c r="N38" s="200"/>
      <c r="O38" s="224"/>
    </row>
    <row r="39" spans="1:15" ht="19.95" customHeight="1" thickBot="1" x14ac:dyDescent="0.3">
      <c r="A39" s="532" t="s">
        <v>198</v>
      </c>
      <c r="B39" s="476" t="s">
        <v>192</v>
      </c>
      <c r="C39" s="477"/>
      <c r="D39" s="477"/>
      <c r="E39" s="477"/>
      <c r="F39" s="477"/>
      <c r="G39" s="478"/>
      <c r="H39" s="477" t="s">
        <v>131</v>
      </c>
      <c r="I39" s="477"/>
      <c r="J39" s="477"/>
      <c r="K39" s="478"/>
      <c r="L39" s="498" t="s">
        <v>197</v>
      </c>
      <c r="M39" s="485"/>
      <c r="N39" s="489"/>
      <c r="O39" s="366"/>
    </row>
    <row r="40" spans="1:15" ht="19.95" customHeight="1" thickBot="1" x14ac:dyDescent="0.3">
      <c r="A40" s="533"/>
      <c r="B40" s="488" t="s">
        <v>180</v>
      </c>
      <c r="C40" s="488"/>
      <c r="D40" s="488" t="s">
        <v>183</v>
      </c>
      <c r="E40" s="488"/>
      <c r="F40" s="471" t="s">
        <v>151</v>
      </c>
      <c r="G40" s="472"/>
      <c r="H40" s="472" t="s">
        <v>181</v>
      </c>
      <c r="I40" s="488"/>
      <c r="J40" s="471" t="s">
        <v>182</v>
      </c>
      <c r="K40" s="472"/>
      <c r="L40" s="486"/>
      <c r="M40" s="487"/>
      <c r="N40" s="490"/>
      <c r="O40" s="366"/>
    </row>
    <row r="41" spans="1:15" ht="19.95" customHeight="1" thickBot="1" x14ac:dyDescent="0.3">
      <c r="A41" s="212" t="s">
        <v>100</v>
      </c>
      <c r="B41" s="335" t="s">
        <v>96</v>
      </c>
      <c r="C41" s="335" t="s">
        <v>97</v>
      </c>
      <c r="D41" s="335" t="s">
        <v>96</v>
      </c>
      <c r="E41" s="335" t="s">
        <v>97</v>
      </c>
      <c r="F41" s="335" t="s">
        <v>96</v>
      </c>
      <c r="G41" s="335" t="s">
        <v>97</v>
      </c>
      <c r="H41" s="381" t="s">
        <v>96</v>
      </c>
      <c r="I41" s="335" t="s">
        <v>97</v>
      </c>
      <c r="J41" s="335" t="s">
        <v>96</v>
      </c>
      <c r="K41" s="335" t="s">
        <v>97</v>
      </c>
      <c r="L41" s="227" t="s">
        <v>98</v>
      </c>
      <c r="M41" s="228" t="s">
        <v>99</v>
      </c>
      <c r="N41" s="228" t="s">
        <v>101</v>
      </c>
      <c r="O41" s="225"/>
    </row>
    <row r="42" spans="1:15" ht="19.95" customHeight="1" thickBot="1" x14ac:dyDescent="0.3">
      <c r="A42" s="396">
        <v>1</v>
      </c>
      <c r="B42" s="385"/>
      <c r="C42" s="201"/>
      <c r="D42" s="201"/>
      <c r="E42" s="201"/>
      <c r="F42" s="201"/>
      <c r="G42" s="386"/>
      <c r="H42" s="201"/>
      <c r="I42" s="201"/>
      <c r="J42" s="201"/>
      <c r="K42" s="201"/>
      <c r="L42" s="175">
        <f t="shared" ref="L42:L51" si="3">(((B42+D42+F42)*($B$35*$D$35*$F$35))+((B42+D42+F42)*(($B$36-$B$35)*$D$36*$F$36))+((B42+D42+F42)*(($B$37-$B$36)*$D$37*$F$37))+(H42+J42))</f>
        <v>0</v>
      </c>
      <c r="M42" s="175">
        <f t="shared" ref="M42:M51" si="4">(((C42+E42+G42)*($B$35*$D$35*$F$35))+((C42+E42+G42)*(($B$36-$B$35)*$D$36*$F$36))+((C42+E42+G42)*(($B$37-$B$36)*$D$37*$F$37))+(I42+K42))</f>
        <v>0</v>
      </c>
      <c r="N42" s="295">
        <f>(L42+M42)/2</f>
        <v>0</v>
      </c>
      <c r="O42" s="225"/>
    </row>
    <row r="43" spans="1:15" ht="19.95" customHeight="1" thickBot="1" x14ac:dyDescent="0.3">
      <c r="A43" s="396">
        <v>2</v>
      </c>
      <c r="B43" s="385"/>
      <c r="C43" s="201"/>
      <c r="D43" s="201"/>
      <c r="E43" s="201"/>
      <c r="F43" s="201"/>
      <c r="G43" s="386"/>
      <c r="H43" s="201"/>
      <c r="I43" s="201"/>
      <c r="J43" s="201"/>
      <c r="K43" s="201"/>
      <c r="L43" s="175">
        <f t="shared" si="3"/>
        <v>0</v>
      </c>
      <c r="M43" s="175">
        <f t="shared" si="4"/>
        <v>0</v>
      </c>
      <c r="N43" s="295">
        <f t="shared" ref="N43:N51" si="5">(L43+M43)/2</f>
        <v>0</v>
      </c>
      <c r="O43" s="225"/>
    </row>
    <row r="44" spans="1:15" ht="19.95" customHeight="1" thickBot="1" x14ac:dyDescent="0.3">
      <c r="A44" s="396">
        <v>3</v>
      </c>
      <c r="B44" s="385"/>
      <c r="C44" s="201"/>
      <c r="D44" s="201"/>
      <c r="E44" s="201"/>
      <c r="F44" s="201"/>
      <c r="G44" s="386"/>
      <c r="H44" s="201"/>
      <c r="I44" s="201"/>
      <c r="J44" s="201"/>
      <c r="K44" s="201"/>
      <c r="L44" s="175">
        <f t="shared" si="3"/>
        <v>0</v>
      </c>
      <c r="M44" s="175">
        <f t="shared" si="4"/>
        <v>0</v>
      </c>
      <c r="N44" s="295">
        <f t="shared" si="5"/>
        <v>0</v>
      </c>
      <c r="O44" s="225"/>
    </row>
    <row r="45" spans="1:15" ht="19.95" customHeight="1" thickBot="1" x14ac:dyDescent="0.3">
      <c r="A45" s="396">
        <v>4</v>
      </c>
      <c r="B45" s="385"/>
      <c r="C45" s="201"/>
      <c r="D45" s="201"/>
      <c r="E45" s="201"/>
      <c r="F45" s="201"/>
      <c r="G45" s="386"/>
      <c r="H45" s="201"/>
      <c r="I45" s="201"/>
      <c r="J45" s="201"/>
      <c r="K45" s="201"/>
      <c r="L45" s="175">
        <f t="shared" si="3"/>
        <v>0</v>
      </c>
      <c r="M45" s="175">
        <f t="shared" si="4"/>
        <v>0</v>
      </c>
      <c r="N45" s="295">
        <f>(L45+M45)/2</f>
        <v>0</v>
      </c>
      <c r="O45" s="225"/>
    </row>
    <row r="46" spans="1:15" ht="19.95" customHeight="1" thickBot="1" x14ac:dyDescent="0.3">
      <c r="A46" s="396">
        <v>5</v>
      </c>
      <c r="B46" s="385"/>
      <c r="C46" s="201"/>
      <c r="D46" s="201"/>
      <c r="E46" s="201"/>
      <c r="F46" s="201"/>
      <c r="G46" s="386"/>
      <c r="H46" s="201"/>
      <c r="I46" s="201"/>
      <c r="J46" s="201"/>
      <c r="K46" s="201"/>
      <c r="L46" s="175">
        <f t="shared" si="3"/>
        <v>0</v>
      </c>
      <c r="M46" s="175">
        <f t="shared" si="4"/>
        <v>0</v>
      </c>
      <c r="N46" s="295">
        <f t="shared" si="5"/>
        <v>0</v>
      </c>
      <c r="O46" s="225"/>
    </row>
    <row r="47" spans="1:15" ht="19.95" customHeight="1" thickBot="1" x14ac:dyDescent="0.3">
      <c r="A47" s="396">
        <v>6</v>
      </c>
      <c r="B47" s="385"/>
      <c r="C47" s="201"/>
      <c r="D47" s="201"/>
      <c r="E47" s="201"/>
      <c r="F47" s="201"/>
      <c r="G47" s="386"/>
      <c r="H47" s="201"/>
      <c r="I47" s="201"/>
      <c r="J47" s="201"/>
      <c r="K47" s="201"/>
      <c r="L47" s="175">
        <f t="shared" si="3"/>
        <v>0</v>
      </c>
      <c r="M47" s="175">
        <f t="shared" si="4"/>
        <v>0</v>
      </c>
      <c r="N47" s="295">
        <f t="shared" si="5"/>
        <v>0</v>
      </c>
      <c r="O47" s="225"/>
    </row>
    <row r="48" spans="1:15" ht="19.95" customHeight="1" thickBot="1" x14ac:dyDescent="0.3">
      <c r="A48" s="396">
        <v>7</v>
      </c>
      <c r="B48" s="385"/>
      <c r="C48" s="201"/>
      <c r="D48" s="201"/>
      <c r="E48" s="201"/>
      <c r="F48" s="201"/>
      <c r="G48" s="386"/>
      <c r="H48" s="201"/>
      <c r="I48" s="201"/>
      <c r="J48" s="201"/>
      <c r="K48" s="201"/>
      <c r="L48" s="175">
        <f t="shared" si="3"/>
        <v>0</v>
      </c>
      <c r="M48" s="175">
        <f t="shared" si="4"/>
        <v>0</v>
      </c>
      <c r="N48" s="295">
        <f t="shared" si="5"/>
        <v>0</v>
      </c>
      <c r="O48" s="225"/>
    </row>
    <row r="49" spans="1:15" ht="19.95" customHeight="1" thickBot="1" x14ac:dyDescent="0.3">
      <c r="A49" s="396">
        <v>8</v>
      </c>
      <c r="B49" s="385"/>
      <c r="C49" s="201"/>
      <c r="D49" s="201"/>
      <c r="E49" s="201"/>
      <c r="F49" s="201"/>
      <c r="G49" s="386"/>
      <c r="H49" s="201"/>
      <c r="I49" s="201"/>
      <c r="J49" s="201"/>
      <c r="K49" s="201"/>
      <c r="L49" s="175">
        <f t="shared" si="3"/>
        <v>0</v>
      </c>
      <c r="M49" s="175">
        <f t="shared" si="4"/>
        <v>0</v>
      </c>
      <c r="N49" s="295">
        <f t="shared" si="5"/>
        <v>0</v>
      </c>
      <c r="O49" s="225"/>
    </row>
    <row r="50" spans="1:15" ht="19.95" customHeight="1" thickBot="1" x14ac:dyDescent="0.3">
      <c r="A50" s="396">
        <v>9</v>
      </c>
      <c r="B50" s="385"/>
      <c r="C50" s="201"/>
      <c r="D50" s="201"/>
      <c r="E50" s="201"/>
      <c r="F50" s="201"/>
      <c r="G50" s="386"/>
      <c r="H50" s="201"/>
      <c r="I50" s="201"/>
      <c r="J50" s="201"/>
      <c r="K50" s="201"/>
      <c r="L50" s="175">
        <f t="shared" si="3"/>
        <v>0</v>
      </c>
      <c r="M50" s="175">
        <f t="shared" si="4"/>
        <v>0</v>
      </c>
      <c r="N50" s="295">
        <f t="shared" si="5"/>
        <v>0</v>
      </c>
      <c r="O50" s="225"/>
    </row>
    <row r="51" spans="1:15" ht="19.95" customHeight="1" thickBot="1" x14ac:dyDescent="0.3">
      <c r="A51" s="396">
        <v>10</v>
      </c>
      <c r="B51" s="397"/>
      <c r="C51" s="387"/>
      <c r="D51" s="387"/>
      <c r="E51" s="387"/>
      <c r="F51" s="387"/>
      <c r="G51" s="388"/>
      <c r="H51" s="201"/>
      <c r="I51" s="201"/>
      <c r="J51" s="201"/>
      <c r="K51" s="201"/>
      <c r="L51" s="175">
        <f t="shared" si="3"/>
        <v>0</v>
      </c>
      <c r="M51" s="175">
        <f t="shared" si="4"/>
        <v>0</v>
      </c>
      <c r="N51" s="295">
        <f t="shared" si="5"/>
        <v>0</v>
      </c>
      <c r="O51" s="225"/>
    </row>
    <row r="52" spans="1:15" ht="19.95" customHeight="1" thickBot="1" x14ac:dyDescent="0.35">
      <c r="A52" s="534" t="s">
        <v>115</v>
      </c>
      <c r="B52" s="535"/>
      <c r="C52" s="535"/>
      <c r="D52" s="535"/>
      <c r="E52" s="535"/>
      <c r="F52" s="535"/>
      <c r="G52" s="535"/>
      <c r="H52" s="535"/>
      <c r="I52" s="535"/>
      <c r="J52" s="535"/>
      <c r="K52" s="535"/>
      <c r="L52" s="176">
        <f>SUM(L42:L51)</f>
        <v>0</v>
      </c>
      <c r="M52" s="177">
        <f>SUM(M42:M51)</f>
        <v>0</v>
      </c>
      <c r="N52" s="176">
        <f>SUM(N42:N51)</f>
        <v>0</v>
      </c>
      <c r="O52" s="226"/>
    </row>
    <row r="53" spans="1:15" ht="60" customHeight="1" x14ac:dyDescent="0.25"/>
    <row r="54" spans="1:15" ht="22.5" customHeight="1" x14ac:dyDescent="0.25">
      <c r="A54" s="536" t="s">
        <v>50</v>
      </c>
      <c r="B54" s="537">
        <f>'3.3a- CBA - Costs'!B40:C40</f>
        <v>0</v>
      </c>
      <c r="C54" s="537"/>
      <c r="L54" s="188"/>
      <c r="M54" s="188"/>
      <c r="N54" s="297"/>
    </row>
    <row r="55" spans="1:15" ht="22.5" customHeight="1" x14ac:dyDescent="0.25">
      <c r="A55" s="536"/>
      <c r="B55" s="537"/>
      <c r="C55" s="537"/>
      <c r="L55" s="196"/>
      <c r="M55" s="174"/>
      <c r="N55" s="199"/>
    </row>
    <row r="56" spans="1:15" ht="22.5" customHeight="1" x14ac:dyDescent="0.25">
      <c r="A56" s="536" t="s">
        <v>13</v>
      </c>
      <c r="B56" s="537">
        <f>'3.3a- CBA - Costs'!B41:C41</f>
        <v>0</v>
      </c>
      <c r="C56" s="537"/>
      <c r="L56" s="197"/>
      <c r="M56" s="171"/>
      <c r="N56" s="200"/>
    </row>
    <row r="57" spans="1:15" ht="22.5" customHeight="1" x14ac:dyDescent="0.25">
      <c r="A57" s="536"/>
      <c r="B57" s="537"/>
      <c r="C57" s="537"/>
      <c r="L57" s="197"/>
      <c r="M57" s="171"/>
      <c r="N57" s="200"/>
    </row>
    <row r="58" spans="1:15" ht="22.5" customHeight="1" thickBot="1" x14ac:dyDescent="0.3">
      <c r="A58" s="392"/>
      <c r="B58" s="392"/>
      <c r="C58" s="392"/>
      <c r="D58" s="392"/>
      <c r="E58" s="392"/>
      <c r="F58" s="392"/>
      <c r="G58" s="392"/>
      <c r="H58" s="393"/>
      <c r="I58" s="393"/>
      <c r="J58" s="393"/>
      <c r="K58" s="393"/>
      <c r="L58" s="197"/>
      <c r="M58" s="171"/>
      <c r="N58" s="200"/>
    </row>
    <row r="59" spans="1:15" ht="19.95" customHeight="1" x14ac:dyDescent="0.25">
      <c r="A59" s="391" t="s">
        <v>206</v>
      </c>
      <c r="B59" s="515" t="s">
        <v>199</v>
      </c>
      <c r="C59" s="516"/>
      <c r="D59" s="517" t="s">
        <v>201</v>
      </c>
      <c r="E59" s="516"/>
      <c r="F59" s="517" t="s">
        <v>200</v>
      </c>
      <c r="G59" s="518"/>
      <c r="I59" s="393"/>
      <c r="J59" s="393"/>
      <c r="K59" s="393"/>
      <c r="L59" s="197"/>
      <c r="M59" s="171"/>
      <c r="N59" s="200"/>
    </row>
    <row r="60" spans="1:15" ht="19.95" customHeight="1" x14ac:dyDescent="0.25">
      <c r="A60" s="394" t="s">
        <v>203</v>
      </c>
      <c r="B60" s="544">
        <v>1</v>
      </c>
      <c r="C60" s="545"/>
      <c r="D60" s="538">
        <v>1</v>
      </c>
      <c r="E60" s="539"/>
      <c r="F60" s="538">
        <v>1</v>
      </c>
      <c r="G60" s="542"/>
      <c r="I60" s="393"/>
      <c r="J60" s="393"/>
      <c r="K60" s="393"/>
      <c r="L60" s="197"/>
      <c r="M60" s="171"/>
      <c r="N60" s="200"/>
    </row>
    <row r="61" spans="1:15" ht="19.95" customHeight="1" x14ac:dyDescent="0.25">
      <c r="A61" s="394" t="s">
        <v>204</v>
      </c>
      <c r="B61" s="544">
        <v>1</v>
      </c>
      <c r="C61" s="545"/>
      <c r="D61" s="538">
        <v>1</v>
      </c>
      <c r="E61" s="539"/>
      <c r="F61" s="538">
        <v>1</v>
      </c>
      <c r="G61" s="542"/>
      <c r="I61" s="393"/>
      <c r="J61" s="393"/>
      <c r="K61" s="393"/>
      <c r="L61" s="197"/>
      <c r="M61" s="171"/>
      <c r="N61" s="200"/>
    </row>
    <row r="62" spans="1:15" ht="19.95" customHeight="1" thickBot="1" x14ac:dyDescent="0.3">
      <c r="A62" s="395" t="s">
        <v>205</v>
      </c>
      <c r="B62" s="546">
        <v>1</v>
      </c>
      <c r="C62" s="547"/>
      <c r="D62" s="540">
        <v>1</v>
      </c>
      <c r="E62" s="541"/>
      <c r="F62" s="540">
        <v>1</v>
      </c>
      <c r="G62" s="543"/>
      <c r="I62" s="393"/>
      <c r="J62" s="393"/>
      <c r="K62" s="393"/>
      <c r="L62" s="197"/>
      <c r="M62" s="171"/>
      <c r="N62" s="200"/>
    </row>
    <row r="63" spans="1:15" ht="19.95" customHeight="1" thickBot="1" x14ac:dyDescent="0.3">
      <c r="A63" s="195"/>
      <c r="B63" s="383"/>
      <c r="C63" s="195"/>
      <c r="D63" s="211"/>
      <c r="E63" s="211"/>
      <c r="F63" s="211"/>
      <c r="G63" s="384"/>
      <c r="L63" s="197"/>
      <c r="M63" s="171"/>
      <c r="N63" s="200"/>
      <c r="O63" s="224"/>
    </row>
    <row r="64" spans="1:15" ht="19.95" customHeight="1" thickBot="1" x14ac:dyDescent="0.3">
      <c r="A64" s="532" t="s">
        <v>198</v>
      </c>
      <c r="B64" s="476" t="s">
        <v>192</v>
      </c>
      <c r="C64" s="477"/>
      <c r="D64" s="477"/>
      <c r="E64" s="477"/>
      <c r="F64" s="477"/>
      <c r="G64" s="478"/>
      <c r="H64" s="477" t="s">
        <v>131</v>
      </c>
      <c r="I64" s="477"/>
      <c r="J64" s="477"/>
      <c r="K64" s="478"/>
      <c r="L64" s="498" t="s">
        <v>197</v>
      </c>
      <c r="M64" s="485"/>
      <c r="N64" s="489"/>
      <c r="O64" s="366"/>
    </row>
    <row r="65" spans="1:15" ht="19.95" customHeight="1" thickBot="1" x14ac:dyDescent="0.3">
      <c r="A65" s="533"/>
      <c r="B65" s="488" t="s">
        <v>180</v>
      </c>
      <c r="C65" s="488"/>
      <c r="D65" s="488" t="s">
        <v>183</v>
      </c>
      <c r="E65" s="488"/>
      <c r="F65" s="471" t="s">
        <v>151</v>
      </c>
      <c r="G65" s="472"/>
      <c r="H65" s="472" t="s">
        <v>181</v>
      </c>
      <c r="I65" s="488"/>
      <c r="J65" s="471" t="s">
        <v>182</v>
      </c>
      <c r="K65" s="472"/>
      <c r="L65" s="486"/>
      <c r="M65" s="487"/>
      <c r="N65" s="490"/>
      <c r="O65" s="366"/>
    </row>
    <row r="66" spans="1:15" ht="19.95" customHeight="1" thickBot="1" x14ac:dyDescent="0.3">
      <c r="A66" s="212" t="s">
        <v>100</v>
      </c>
      <c r="B66" s="335" t="s">
        <v>96</v>
      </c>
      <c r="C66" s="335" t="s">
        <v>97</v>
      </c>
      <c r="D66" s="335" t="s">
        <v>96</v>
      </c>
      <c r="E66" s="335" t="s">
        <v>97</v>
      </c>
      <c r="F66" s="335" t="s">
        <v>96</v>
      </c>
      <c r="G66" s="335" t="s">
        <v>97</v>
      </c>
      <c r="H66" s="381" t="s">
        <v>96</v>
      </c>
      <c r="I66" s="335" t="s">
        <v>97</v>
      </c>
      <c r="J66" s="335" t="s">
        <v>96</v>
      </c>
      <c r="K66" s="335" t="s">
        <v>97</v>
      </c>
      <c r="L66" s="227" t="s">
        <v>98</v>
      </c>
      <c r="M66" s="228" t="s">
        <v>99</v>
      </c>
      <c r="N66" s="228" t="s">
        <v>101</v>
      </c>
      <c r="O66" s="225"/>
    </row>
    <row r="67" spans="1:15" ht="19.95" customHeight="1" thickBot="1" x14ac:dyDescent="0.3">
      <c r="A67" s="396">
        <v>1</v>
      </c>
      <c r="B67" s="385"/>
      <c r="C67" s="201"/>
      <c r="D67" s="201"/>
      <c r="E67" s="201"/>
      <c r="F67" s="201"/>
      <c r="G67" s="386"/>
      <c r="H67" s="201"/>
      <c r="I67" s="201"/>
      <c r="J67" s="201"/>
      <c r="K67" s="201"/>
      <c r="L67" s="175">
        <f t="shared" ref="L67:L76" si="6">(((B67+D67+F67)*($B$60*$D$60*$F$60))+((B67+D67+F67)*(($B$61-$B$60)*$D$61*$F$61))+((B67+D67+F67)*(($B$62-$B$61)*$D$62*$F$62))+(H67+J67))</f>
        <v>0</v>
      </c>
      <c r="M67" s="175">
        <f t="shared" ref="M67:M76" si="7">(((C67+E67+G67)*($B$60*$D$60*$F$60))+((C67+E67+G67)*(($B$61-$B$60)*$D$61*$F$61))+((C67+E67+G67)*(($B$62-$B$61)*$D$62*$F$62))+(I67+K67))</f>
        <v>0</v>
      </c>
      <c r="N67" s="295">
        <f>(L67+M67)/2</f>
        <v>0</v>
      </c>
      <c r="O67" s="225"/>
    </row>
    <row r="68" spans="1:15" ht="19.95" customHeight="1" thickBot="1" x14ac:dyDescent="0.3">
      <c r="A68" s="396">
        <v>2</v>
      </c>
      <c r="B68" s="385"/>
      <c r="C68" s="201"/>
      <c r="D68" s="201"/>
      <c r="E68" s="201"/>
      <c r="F68" s="201"/>
      <c r="G68" s="386"/>
      <c r="H68" s="201"/>
      <c r="I68" s="201"/>
      <c r="J68" s="201"/>
      <c r="K68" s="201"/>
      <c r="L68" s="175">
        <f t="shared" si="6"/>
        <v>0</v>
      </c>
      <c r="M68" s="175">
        <f t="shared" si="7"/>
        <v>0</v>
      </c>
      <c r="N68" s="295">
        <f t="shared" ref="N68:N76" si="8">(L68+M68)/2</f>
        <v>0</v>
      </c>
      <c r="O68" s="225"/>
    </row>
    <row r="69" spans="1:15" ht="19.95" customHeight="1" thickBot="1" x14ac:dyDescent="0.3">
      <c r="A69" s="396">
        <v>3</v>
      </c>
      <c r="B69" s="385"/>
      <c r="C69" s="201"/>
      <c r="D69" s="201"/>
      <c r="E69" s="201"/>
      <c r="F69" s="201"/>
      <c r="G69" s="386"/>
      <c r="H69" s="201"/>
      <c r="I69" s="201"/>
      <c r="J69" s="201"/>
      <c r="K69" s="201"/>
      <c r="L69" s="175">
        <f t="shared" si="6"/>
        <v>0</v>
      </c>
      <c r="M69" s="175">
        <f t="shared" si="7"/>
        <v>0</v>
      </c>
      <c r="N69" s="295">
        <f t="shared" si="8"/>
        <v>0</v>
      </c>
      <c r="O69" s="225"/>
    </row>
    <row r="70" spans="1:15" ht="19.95" customHeight="1" thickBot="1" x14ac:dyDescent="0.3">
      <c r="A70" s="396">
        <v>4</v>
      </c>
      <c r="B70" s="385"/>
      <c r="C70" s="201"/>
      <c r="D70" s="201"/>
      <c r="E70" s="201"/>
      <c r="F70" s="201"/>
      <c r="G70" s="386"/>
      <c r="H70" s="201"/>
      <c r="I70" s="201"/>
      <c r="J70" s="201"/>
      <c r="K70" s="201"/>
      <c r="L70" s="175">
        <f t="shared" si="6"/>
        <v>0</v>
      </c>
      <c r="M70" s="175">
        <f t="shared" si="7"/>
        <v>0</v>
      </c>
      <c r="N70" s="295">
        <f>(L70+M70)/2</f>
        <v>0</v>
      </c>
      <c r="O70" s="225"/>
    </row>
    <row r="71" spans="1:15" ht="19.95" customHeight="1" thickBot="1" x14ac:dyDescent="0.3">
      <c r="A71" s="396">
        <v>5</v>
      </c>
      <c r="B71" s="385"/>
      <c r="C71" s="201"/>
      <c r="D71" s="201"/>
      <c r="E71" s="201"/>
      <c r="F71" s="201"/>
      <c r="G71" s="386"/>
      <c r="H71" s="201"/>
      <c r="I71" s="201"/>
      <c r="J71" s="201"/>
      <c r="K71" s="201"/>
      <c r="L71" s="175">
        <f t="shared" si="6"/>
        <v>0</v>
      </c>
      <c r="M71" s="175">
        <f t="shared" si="7"/>
        <v>0</v>
      </c>
      <c r="N71" s="295">
        <f t="shared" si="8"/>
        <v>0</v>
      </c>
      <c r="O71" s="225"/>
    </row>
    <row r="72" spans="1:15" ht="19.95" customHeight="1" thickBot="1" x14ac:dyDescent="0.3">
      <c r="A72" s="396">
        <v>6</v>
      </c>
      <c r="B72" s="385"/>
      <c r="C72" s="201"/>
      <c r="D72" s="201"/>
      <c r="E72" s="201"/>
      <c r="F72" s="201"/>
      <c r="G72" s="386"/>
      <c r="H72" s="201"/>
      <c r="I72" s="201"/>
      <c r="J72" s="201"/>
      <c r="K72" s="201"/>
      <c r="L72" s="175">
        <f t="shared" si="6"/>
        <v>0</v>
      </c>
      <c r="M72" s="175">
        <f t="shared" si="7"/>
        <v>0</v>
      </c>
      <c r="N72" s="295">
        <f t="shared" si="8"/>
        <v>0</v>
      </c>
      <c r="O72" s="225"/>
    </row>
    <row r="73" spans="1:15" ht="19.95" customHeight="1" thickBot="1" x14ac:dyDescent="0.3">
      <c r="A73" s="396">
        <v>7</v>
      </c>
      <c r="B73" s="385"/>
      <c r="C73" s="201"/>
      <c r="D73" s="201"/>
      <c r="E73" s="201"/>
      <c r="F73" s="201"/>
      <c r="G73" s="386"/>
      <c r="H73" s="201"/>
      <c r="I73" s="201"/>
      <c r="J73" s="201"/>
      <c r="K73" s="201"/>
      <c r="L73" s="175">
        <f t="shared" si="6"/>
        <v>0</v>
      </c>
      <c r="M73" s="175">
        <f t="shared" si="7"/>
        <v>0</v>
      </c>
      <c r="N73" s="295">
        <f t="shared" si="8"/>
        <v>0</v>
      </c>
      <c r="O73" s="225"/>
    </row>
    <row r="74" spans="1:15" ht="19.95" customHeight="1" thickBot="1" x14ac:dyDescent="0.3">
      <c r="A74" s="396">
        <v>8</v>
      </c>
      <c r="B74" s="385"/>
      <c r="C74" s="201"/>
      <c r="D74" s="201"/>
      <c r="E74" s="201"/>
      <c r="F74" s="201"/>
      <c r="G74" s="386"/>
      <c r="H74" s="201"/>
      <c r="I74" s="201"/>
      <c r="J74" s="201"/>
      <c r="K74" s="201"/>
      <c r="L74" s="175">
        <f t="shared" si="6"/>
        <v>0</v>
      </c>
      <c r="M74" s="175">
        <f t="shared" si="7"/>
        <v>0</v>
      </c>
      <c r="N74" s="295">
        <f t="shared" si="8"/>
        <v>0</v>
      </c>
      <c r="O74" s="225"/>
    </row>
    <row r="75" spans="1:15" ht="19.95" customHeight="1" thickBot="1" x14ac:dyDescent="0.3">
      <c r="A75" s="396">
        <v>9</v>
      </c>
      <c r="B75" s="385"/>
      <c r="C75" s="201"/>
      <c r="D75" s="201"/>
      <c r="E75" s="201"/>
      <c r="F75" s="201"/>
      <c r="G75" s="386"/>
      <c r="H75" s="201"/>
      <c r="I75" s="201"/>
      <c r="J75" s="201"/>
      <c r="K75" s="201"/>
      <c r="L75" s="175">
        <f t="shared" si="6"/>
        <v>0</v>
      </c>
      <c r="M75" s="175">
        <f t="shared" si="7"/>
        <v>0</v>
      </c>
      <c r="N75" s="295">
        <f t="shared" si="8"/>
        <v>0</v>
      </c>
      <c r="O75" s="225"/>
    </row>
    <row r="76" spans="1:15" ht="19.95" customHeight="1" thickBot="1" x14ac:dyDescent="0.3">
      <c r="A76" s="396">
        <v>10</v>
      </c>
      <c r="B76" s="385"/>
      <c r="C76" s="201"/>
      <c r="D76" s="387"/>
      <c r="E76" s="387"/>
      <c r="F76" s="387"/>
      <c r="G76" s="388"/>
      <c r="H76" s="201"/>
      <c r="I76" s="201"/>
      <c r="J76" s="201"/>
      <c r="K76" s="201"/>
      <c r="L76" s="175">
        <f t="shared" si="6"/>
        <v>0</v>
      </c>
      <c r="M76" s="175">
        <f t="shared" si="7"/>
        <v>0</v>
      </c>
      <c r="N76" s="295">
        <f t="shared" si="8"/>
        <v>0</v>
      </c>
      <c r="O76" s="225"/>
    </row>
    <row r="77" spans="1:15" ht="19.95" customHeight="1" thickBot="1" x14ac:dyDescent="0.35">
      <c r="A77" s="534" t="s">
        <v>115</v>
      </c>
      <c r="B77" s="535"/>
      <c r="C77" s="535"/>
      <c r="D77" s="535"/>
      <c r="E77" s="535"/>
      <c r="F77" s="535"/>
      <c r="G77" s="535"/>
      <c r="H77" s="535"/>
      <c r="I77" s="535"/>
      <c r="J77" s="535"/>
      <c r="K77" s="535"/>
      <c r="L77" s="176">
        <f>SUM(L67:L76)</f>
        <v>0</v>
      </c>
      <c r="M77" s="177">
        <f>SUM(M67:M76)</f>
        <v>0</v>
      </c>
      <c r="N77" s="176">
        <f>SUM(N67:N76)</f>
        <v>0</v>
      </c>
      <c r="O77" s="226"/>
    </row>
    <row r="78" spans="1:15" ht="60" customHeight="1" x14ac:dyDescent="0.25"/>
    <row r="79" spans="1:15" ht="22.5" customHeight="1" x14ac:dyDescent="0.25">
      <c r="A79" s="531" t="s">
        <v>50</v>
      </c>
      <c r="B79" s="537">
        <f>'3.3a- CBA - Costs'!B58:C58</f>
        <v>0</v>
      </c>
      <c r="C79" s="537"/>
      <c r="L79" s="188"/>
      <c r="M79" s="188"/>
      <c r="N79" s="297"/>
    </row>
    <row r="80" spans="1:15" ht="22.5" customHeight="1" x14ac:dyDescent="0.25">
      <c r="A80" s="531"/>
      <c r="B80" s="537"/>
      <c r="C80" s="537"/>
      <c r="L80" s="196"/>
      <c r="M80" s="174"/>
      <c r="N80" s="199"/>
    </row>
    <row r="81" spans="1:15" ht="22.5" customHeight="1" x14ac:dyDescent="0.25">
      <c r="A81" s="531" t="s">
        <v>13</v>
      </c>
      <c r="B81" s="537">
        <f>'3.3a- CBA - Costs'!B59:C59</f>
        <v>0</v>
      </c>
      <c r="C81" s="537"/>
      <c r="L81" s="197"/>
      <c r="M81" s="171"/>
      <c r="N81" s="200"/>
    </row>
    <row r="82" spans="1:15" ht="22.5" customHeight="1" x14ac:dyDescent="0.25">
      <c r="A82" s="531"/>
      <c r="B82" s="537"/>
      <c r="C82" s="537"/>
      <c r="L82" s="197"/>
      <c r="M82" s="171"/>
      <c r="N82" s="200"/>
    </row>
    <row r="83" spans="1:15" ht="22.5" customHeight="1" thickBot="1" x14ac:dyDescent="0.3">
      <c r="A83" s="392"/>
      <c r="B83" s="392"/>
      <c r="C83" s="392"/>
      <c r="D83" s="392"/>
      <c r="E83" s="392"/>
      <c r="F83" s="392"/>
      <c r="G83" s="392"/>
      <c r="H83" s="393"/>
      <c r="I83" s="393"/>
      <c r="J83" s="393"/>
      <c r="K83" s="393"/>
      <c r="L83" s="197"/>
      <c r="M83" s="171"/>
      <c r="N83" s="200"/>
    </row>
    <row r="84" spans="1:15" ht="19.95" customHeight="1" x14ac:dyDescent="0.25">
      <c r="A84" s="391" t="s">
        <v>206</v>
      </c>
      <c r="B84" s="515" t="s">
        <v>199</v>
      </c>
      <c r="C84" s="516"/>
      <c r="D84" s="517" t="s">
        <v>201</v>
      </c>
      <c r="E84" s="516"/>
      <c r="F84" s="517" t="s">
        <v>200</v>
      </c>
      <c r="G84" s="518"/>
      <c r="I84" s="393"/>
      <c r="J84" s="393"/>
      <c r="K84" s="393"/>
      <c r="L84" s="197"/>
      <c r="M84" s="171"/>
      <c r="N84" s="200"/>
    </row>
    <row r="85" spans="1:15" ht="19.95" customHeight="1" x14ac:dyDescent="0.25">
      <c r="A85" s="394" t="s">
        <v>203</v>
      </c>
      <c r="B85" s="544">
        <v>1</v>
      </c>
      <c r="C85" s="545"/>
      <c r="D85" s="538">
        <v>1</v>
      </c>
      <c r="E85" s="539"/>
      <c r="F85" s="538">
        <v>1</v>
      </c>
      <c r="G85" s="542"/>
      <c r="I85" s="393"/>
      <c r="J85" s="393"/>
      <c r="K85" s="393"/>
      <c r="L85" s="197"/>
      <c r="M85" s="171"/>
      <c r="N85" s="200"/>
    </row>
    <row r="86" spans="1:15" ht="19.95" customHeight="1" x14ac:dyDescent="0.25">
      <c r="A86" s="394" t="s">
        <v>204</v>
      </c>
      <c r="B86" s="544">
        <v>1</v>
      </c>
      <c r="C86" s="545"/>
      <c r="D86" s="538">
        <v>1</v>
      </c>
      <c r="E86" s="539"/>
      <c r="F86" s="538">
        <v>1</v>
      </c>
      <c r="G86" s="542"/>
      <c r="I86" s="393"/>
      <c r="J86" s="393"/>
      <c r="K86" s="393"/>
      <c r="L86" s="197"/>
      <c r="M86" s="171"/>
      <c r="N86" s="200"/>
    </row>
    <row r="87" spans="1:15" ht="19.95" customHeight="1" thickBot="1" x14ac:dyDescent="0.3">
      <c r="A87" s="395" t="s">
        <v>205</v>
      </c>
      <c r="B87" s="546">
        <v>1</v>
      </c>
      <c r="C87" s="547"/>
      <c r="D87" s="540">
        <v>1</v>
      </c>
      <c r="E87" s="541"/>
      <c r="F87" s="540">
        <v>1</v>
      </c>
      <c r="G87" s="543"/>
      <c r="I87" s="393"/>
      <c r="J87" s="393"/>
      <c r="K87" s="393"/>
      <c r="L87" s="197"/>
      <c r="M87" s="171"/>
      <c r="N87" s="200"/>
    </row>
    <row r="88" spans="1:15" ht="19.95" customHeight="1" thickBot="1" x14ac:dyDescent="0.3">
      <c r="A88" s="195"/>
      <c r="B88" s="383"/>
      <c r="C88" s="195"/>
      <c r="D88" s="211"/>
      <c r="E88" s="211"/>
      <c r="F88" s="211"/>
      <c r="G88" s="384"/>
      <c r="L88" s="197"/>
      <c r="M88" s="171"/>
      <c r="N88" s="200"/>
      <c r="O88" s="224"/>
    </row>
    <row r="89" spans="1:15" ht="19.95" customHeight="1" thickBot="1" x14ac:dyDescent="0.3">
      <c r="A89" s="532" t="s">
        <v>198</v>
      </c>
      <c r="B89" s="476" t="s">
        <v>192</v>
      </c>
      <c r="C89" s="477"/>
      <c r="D89" s="477"/>
      <c r="E89" s="477"/>
      <c r="F89" s="477"/>
      <c r="G89" s="478"/>
      <c r="H89" s="477" t="s">
        <v>131</v>
      </c>
      <c r="I89" s="477"/>
      <c r="J89" s="477"/>
      <c r="K89" s="478"/>
      <c r="L89" s="498" t="s">
        <v>197</v>
      </c>
      <c r="M89" s="485"/>
      <c r="N89" s="489"/>
      <c r="O89" s="366"/>
    </row>
    <row r="90" spans="1:15" ht="19.95" customHeight="1" thickBot="1" x14ac:dyDescent="0.3">
      <c r="A90" s="533"/>
      <c r="B90" s="488" t="s">
        <v>180</v>
      </c>
      <c r="C90" s="488"/>
      <c r="D90" s="488" t="s">
        <v>183</v>
      </c>
      <c r="E90" s="488"/>
      <c r="F90" s="471" t="s">
        <v>151</v>
      </c>
      <c r="G90" s="472"/>
      <c r="H90" s="472" t="s">
        <v>181</v>
      </c>
      <c r="I90" s="488"/>
      <c r="J90" s="471" t="s">
        <v>182</v>
      </c>
      <c r="K90" s="472"/>
      <c r="L90" s="486"/>
      <c r="M90" s="487"/>
      <c r="N90" s="490"/>
      <c r="O90" s="366"/>
    </row>
    <row r="91" spans="1:15" ht="19.95" customHeight="1" thickBot="1" x14ac:dyDescent="0.3">
      <c r="A91" s="212" t="s">
        <v>100</v>
      </c>
      <c r="B91" s="335" t="s">
        <v>96</v>
      </c>
      <c r="C91" s="335" t="s">
        <v>97</v>
      </c>
      <c r="D91" s="335" t="s">
        <v>96</v>
      </c>
      <c r="E91" s="335" t="s">
        <v>97</v>
      </c>
      <c r="F91" s="335" t="s">
        <v>96</v>
      </c>
      <c r="G91" s="335" t="s">
        <v>97</v>
      </c>
      <c r="H91" s="381" t="s">
        <v>96</v>
      </c>
      <c r="I91" s="335" t="s">
        <v>97</v>
      </c>
      <c r="J91" s="335" t="s">
        <v>96</v>
      </c>
      <c r="K91" s="335" t="s">
        <v>97</v>
      </c>
      <c r="L91" s="227" t="s">
        <v>98</v>
      </c>
      <c r="M91" s="228" t="s">
        <v>99</v>
      </c>
      <c r="N91" s="228" t="s">
        <v>101</v>
      </c>
      <c r="O91" s="225"/>
    </row>
    <row r="92" spans="1:15" ht="19.95" customHeight="1" thickBot="1" x14ac:dyDescent="0.3">
      <c r="A92" s="396">
        <v>1</v>
      </c>
      <c r="B92" s="385"/>
      <c r="C92" s="201"/>
      <c r="D92" s="201"/>
      <c r="E92" s="201"/>
      <c r="F92" s="201"/>
      <c r="G92" s="386"/>
      <c r="H92" s="201"/>
      <c r="I92" s="201"/>
      <c r="J92" s="201"/>
      <c r="K92" s="201"/>
      <c r="L92" s="175">
        <f t="shared" ref="L92:L101" si="9">(((B92+D92+F92)*($B$85*$D$85*$F$85))+((B92+D92+F92)*(($B$86-$B$85)*$D$86*$F$86))+((B92+D92+F92)*(($B$87-$B$86)*$D$87*$F$87))+(H92+J92))</f>
        <v>0</v>
      </c>
      <c r="M92" s="175">
        <f t="shared" ref="M92:M101" si="10">(((C92+E92+G92)*($B$85*$D$85*$F$85))+((C92+E92+G92)*(($B$86-$B$85)*$D$86*$F$86))+((C92+E92+G92)*(($B$87-$B$86)*$D$87*$F$87))+(I92+K92))</f>
        <v>0</v>
      </c>
      <c r="N92" s="295">
        <f>(L92+M92)/2</f>
        <v>0</v>
      </c>
      <c r="O92" s="225"/>
    </row>
    <row r="93" spans="1:15" ht="19.95" customHeight="1" thickBot="1" x14ac:dyDescent="0.3">
      <c r="A93" s="396">
        <v>2</v>
      </c>
      <c r="B93" s="385"/>
      <c r="C93" s="201"/>
      <c r="D93" s="201"/>
      <c r="E93" s="201"/>
      <c r="F93" s="201"/>
      <c r="G93" s="386"/>
      <c r="H93" s="201"/>
      <c r="I93" s="201"/>
      <c r="J93" s="201"/>
      <c r="K93" s="201"/>
      <c r="L93" s="175">
        <f t="shared" si="9"/>
        <v>0</v>
      </c>
      <c r="M93" s="175">
        <f t="shared" si="10"/>
        <v>0</v>
      </c>
      <c r="N93" s="295">
        <f t="shared" ref="N93:N101" si="11">(L93+M93)/2</f>
        <v>0</v>
      </c>
      <c r="O93" s="225"/>
    </row>
    <row r="94" spans="1:15" ht="19.95" customHeight="1" thickBot="1" x14ac:dyDescent="0.3">
      <c r="A94" s="396">
        <v>3</v>
      </c>
      <c r="B94" s="385"/>
      <c r="C94" s="201"/>
      <c r="D94" s="201"/>
      <c r="E94" s="201"/>
      <c r="F94" s="201"/>
      <c r="G94" s="386"/>
      <c r="H94" s="201"/>
      <c r="I94" s="201"/>
      <c r="J94" s="201"/>
      <c r="K94" s="201"/>
      <c r="L94" s="175">
        <f t="shared" si="9"/>
        <v>0</v>
      </c>
      <c r="M94" s="175">
        <f t="shared" si="10"/>
        <v>0</v>
      </c>
      <c r="N94" s="295">
        <f t="shared" si="11"/>
        <v>0</v>
      </c>
      <c r="O94" s="225"/>
    </row>
    <row r="95" spans="1:15" ht="19.95" customHeight="1" thickBot="1" x14ac:dyDescent="0.3">
      <c r="A95" s="396">
        <v>4</v>
      </c>
      <c r="B95" s="385"/>
      <c r="C95" s="201"/>
      <c r="D95" s="201"/>
      <c r="E95" s="201"/>
      <c r="F95" s="201"/>
      <c r="G95" s="386"/>
      <c r="H95" s="201"/>
      <c r="I95" s="201"/>
      <c r="J95" s="201"/>
      <c r="K95" s="201"/>
      <c r="L95" s="175">
        <f t="shared" si="9"/>
        <v>0</v>
      </c>
      <c r="M95" s="175">
        <f t="shared" si="10"/>
        <v>0</v>
      </c>
      <c r="N95" s="295">
        <f t="shared" si="11"/>
        <v>0</v>
      </c>
      <c r="O95" s="225"/>
    </row>
    <row r="96" spans="1:15" ht="19.95" customHeight="1" thickBot="1" x14ac:dyDescent="0.3">
      <c r="A96" s="396">
        <v>5</v>
      </c>
      <c r="B96" s="385"/>
      <c r="C96" s="201"/>
      <c r="D96" s="201"/>
      <c r="E96" s="201"/>
      <c r="F96" s="201"/>
      <c r="G96" s="386"/>
      <c r="H96" s="201"/>
      <c r="I96" s="201"/>
      <c r="J96" s="201"/>
      <c r="K96" s="201"/>
      <c r="L96" s="175">
        <f t="shared" si="9"/>
        <v>0</v>
      </c>
      <c r="M96" s="175">
        <f t="shared" si="10"/>
        <v>0</v>
      </c>
      <c r="N96" s="295">
        <f t="shared" si="11"/>
        <v>0</v>
      </c>
      <c r="O96" s="225"/>
    </row>
    <row r="97" spans="1:15" ht="19.95" customHeight="1" thickBot="1" x14ac:dyDescent="0.3">
      <c r="A97" s="396">
        <v>6</v>
      </c>
      <c r="B97" s="385"/>
      <c r="C97" s="201"/>
      <c r="D97" s="201"/>
      <c r="E97" s="201"/>
      <c r="F97" s="201"/>
      <c r="G97" s="386"/>
      <c r="H97" s="201"/>
      <c r="I97" s="201"/>
      <c r="J97" s="201"/>
      <c r="K97" s="201"/>
      <c r="L97" s="175">
        <f t="shared" si="9"/>
        <v>0</v>
      </c>
      <c r="M97" s="175">
        <f t="shared" si="10"/>
        <v>0</v>
      </c>
      <c r="N97" s="295">
        <f t="shared" si="11"/>
        <v>0</v>
      </c>
      <c r="O97" s="225"/>
    </row>
    <row r="98" spans="1:15" ht="19.95" customHeight="1" thickBot="1" x14ac:dyDescent="0.3">
      <c r="A98" s="396">
        <v>7</v>
      </c>
      <c r="B98" s="385"/>
      <c r="C98" s="201"/>
      <c r="D98" s="201"/>
      <c r="E98" s="201"/>
      <c r="F98" s="201"/>
      <c r="G98" s="386"/>
      <c r="H98" s="201"/>
      <c r="I98" s="201"/>
      <c r="J98" s="201"/>
      <c r="K98" s="201"/>
      <c r="L98" s="175">
        <f t="shared" si="9"/>
        <v>0</v>
      </c>
      <c r="M98" s="175">
        <f t="shared" si="10"/>
        <v>0</v>
      </c>
      <c r="N98" s="295">
        <f t="shared" si="11"/>
        <v>0</v>
      </c>
      <c r="O98" s="225"/>
    </row>
    <row r="99" spans="1:15" ht="19.95" customHeight="1" thickBot="1" x14ac:dyDescent="0.3">
      <c r="A99" s="396">
        <v>8</v>
      </c>
      <c r="B99" s="385"/>
      <c r="C99" s="201"/>
      <c r="D99" s="201"/>
      <c r="E99" s="201"/>
      <c r="F99" s="201"/>
      <c r="G99" s="386"/>
      <c r="H99" s="201"/>
      <c r="I99" s="201"/>
      <c r="J99" s="201"/>
      <c r="K99" s="201"/>
      <c r="L99" s="175">
        <f t="shared" si="9"/>
        <v>0</v>
      </c>
      <c r="M99" s="175">
        <f t="shared" si="10"/>
        <v>0</v>
      </c>
      <c r="N99" s="295">
        <f t="shared" si="11"/>
        <v>0</v>
      </c>
      <c r="O99" s="225"/>
    </row>
    <row r="100" spans="1:15" ht="19.95" customHeight="1" thickBot="1" x14ac:dyDescent="0.3">
      <c r="A100" s="396">
        <v>9</v>
      </c>
      <c r="B100" s="385"/>
      <c r="C100" s="201"/>
      <c r="D100" s="201"/>
      <c r="E100" s="201"/>
      <c r="F100" s="201"/>
      <c r="G100" s="386"/>
      <c r="H100" s="201"/>
      <c r="I100" s="201"/>
      <c r="J100" s="201"/>
      <c r="K100" s="201"/>
      <c r="L100" s="175">
        <f t="shared" si="9"/>
        <v>0</v>
      </c>
      <c r="M100" s="175">
        <f t="shared" si="10"/>
        <v>0</v>
      </c>
      <c r="N100" s="295">
        <f t="shared" si="11"/>
        <v>0</v>
      </c>
      <c r="O100" s="225"/>
    </row>
    <row r="101" spans="1:15" ht="19.95" customHeight="1" thickBot="1" x14ac:dyDescent="0.3">
      <c r="A101" s="396">
        <v>10</v>
      </c>
      <c r="B101" s="397"/>
      <c r="C101" s="387"/>
      <c r="D101" s="387"/>
      <c r="E101" s="387"/>
      <c r="F101" s="387"/>
      <c r="G101" s="388"/>
      <c r="H101" s="201"/>
      <c r="I101" s="201"/>
      <c r="J101" s="201"/>
      <c r="K101" s="201"/>
      <c r="L101" s="175">
        <f t="shared" si="9"/>
        <v>0</v>
      </c>
      <c r="M101" s="175">
        <f t="shared" si="10"/>
        <v>0</v>
      </c>
      <c r="N101" s="295">
        <f t="shared" si="11"/>
        <v>0</v>
      </c>
      <c r="O101" s="225"/>
    </row>
    <row r="102" spans="1:15" ht="19.95" customHeight="1" thickBot="1" x14ac:dyDescent="0.35">
      <c r="A102" s="534" t="s">
        <v>115</v>
      </c>
      <c r="B102" s="535"/>
      <c r="C102" s="535"/>
      <c r="D102" s="535"/>
      <c r="E102" s="535"/>
      <c r="F102" s="535"/>
      <c r="G102" s="535"/>
      <c r="H102" s="535"/>
      <c r="I102" s="535"/>
      <c r="J102" s="535"/>
      <c r="K102" s="535"/>
      <c r="L102" s="176">
        <f>SUM(L92:L101)</f>
        <v>0</v>
      </c>
      <c r="M102" s="177">
        <f>SUM(M92:M101)</f>
        <v>0</v>
      </c>
      <c r="N102" s="176">
        <f>SUM(N92:N101)</f>
        <v>0</v>
      </c>
      <c r="O102" s="226"/>
    </row>
    <row r="103" spans="1:15" ht="60" customHeight="1" x14ac:dyDescent="0.25"/>
    <row r="104" spans="1:15" ht="22.5" customHeight="1" x14ac:dyDescent="0.25">
      <c r="A104" s="531" t="s">
        <v>50</v>
      </c>
      <c r="B104" s="537">
        <f>'3.3a- CBA - Costs'!B76:C76</f>
        <v>0</v>
      </c>
      <c r="C104" s="537"/>
      <c r="L104" s="188"/>
      <c r="M104" s="188"/>
      <c r="N104" s="297"/>
    </row>
    <row r="105" spans="1:15" ht="22.5" customHeight="1" x14ac:dyDescent="0.25">
      <c r="A105" s="531"/>
      <c r="B105" s="537"/>
      <c r="C105" s="537"/>
      <c r="L105" s="196"/>
      <c r="M105" s="174"/>
      <c r="N105" s="199"/>
    </row>
    <row r="106" spans="1:15" ht="22.5" customHeight="1" x14ac:dyDescent="0.25">
      <c r="A106" s="531" t="s">
        <v>13</v>
      </c>
      <c r="B106" s="537">
        <f>'3.3a- CBA - Costs'!B77:C77</f>
        <v>0</v>
      </c>
      <c r="C106" s="537"/>
      <c r="L106" s="197"/>
      <c r="M106" s="171"/>
      <c r="N106" s="200"/>
    </row>
    <row r="107" spans="1:15" ht="22.5" customHeight="1" x14ac:dyDescent="0.25">
      <c r="A107" s="531"/>
      <c r="B107" s="537"/>
      <c r="C107" s="537"/>
      <c r="L107" s="197"/>
      <c r="M107" s="171"/>
      <c r="N107" s="200"/>
    </row>
    <row r="108" spans="1:15" ht="22.5" customHeight="1" thickBot="1" x14ac:dyDescent="0.3">
      <c r="A108" s="392"/>
      <c r="B108" s="392"/>
      <c r="C108" s="392"/>
      <c r="D108" s="392"/>
      <c r="E108" s="392"/>
      <c r="F108" s="392"/>
      <c r="G108" s="392"/>
      <c r="H108" s="393"/>
      <c r="I108" s="393"/>
      <c r="J108" s="393"/>
      <c r="K108" s="393"/>
      <c r="L108" s="197"/>
      <c r="M108" s="171"/>
      <c r="N108" s="200"/>
    </row>
    <row r="109" spans="1:15" ht="19.95" customHeight="1" x14ac:dyDescent="0.25">
      <c r="A109" s="391" t="s">
        <v>206</v>
      </c>
      <c r="B109" s="515" t="s">
        <v>199</v>
      </c>
      <c r="C109" s="516"/>
      <c r="D109" s="517" t="s">
        <v>201</v>
      </c>
      <c r="E109" s="516"/>
      <c r="F109" s="517" t="s">
        <v>200</v>
      </c>
      <c r="G109" s="518"/>
      <c r="I109" s="393"/>
      <c r="J109" s="393"/>
      <c r="K109" s="393"/>
      <c r="L109" s="197"/>
      <c r="M109" s="171"/>
      <c r="N109" s="200"/>
    </row>
    <row r="110" spans="1:15" ht="19.95" customHeight="1" x14ac:dyDescent="0.25">
      <c r="A110" s="394" t="s">
        <v>203</v>
      </c>
      <c r="B110" s="544">
        <v>1</v>
      </c>
      <c r="C110" s="545"/>
      <c r="D110" s="538">
        <v>1</v>
      </c>
      <c r="E110" s="539"/>
      <c r="F110" s="538">
        <v>1</v>
      </c>
      <c r="G110" s="542"/>
      <c r="I110" s="393"/>
      <c r="J110" s="393"/>
      <c r="K110" s="393"/>
      <c r="L110" s="197"/>
      <c r="M110" s="171"/>
      <c r="N110" s="200"/>
    </row>
    <row r="111" spans="1:15" ht="19.95" customHeight="1" x14ac:dyDescent="0.25">
      <c r="A111" s="394" t="s">
        <v>204</v>
      </c>
      <c r="B111" s="544">
        <v>1</v>
      </c>
      <c r="C111" s="545"/>
      <c r="D111" s="538">
        <v>1</v>
      </c>
      <c r="E111" s="539"/>
      <c r="F111" s="538">
        <v>1</v>
      </c>
      <c r="G111" s="542"/>
      <c r="I111" s="393"/>
      <c r="J111" s="393"/>
      <c r="K111" s="393"/>
      <c r="L111" s="197"/>
      <c r="M111" s="171"/>
      <c r="N111" s="200"/>
    </row>
    <row r="112" spans="1:15" ht="19.95" customHeight="1" thickBot="1" x14ac:dyDescent="0.3">
      <c r="A112" s="395" t="s">
        <v>205</v>
      </c>
      <c r="B112" s="546">
        <v>1</v>
      </c>
      <c r="C112" s="547"/>
      <c r="D112" s="540">
        <v>1</v>
      </c>
      <c r="E112" s="541"/>
      <c r="F112" s="540">
        <v>1</v>
      </c>
      <c r="G112" s="543"/>
      <c r="I112" s="393"/>
      <c r="J112" s="393"/>
      <c r="K112" s="393"/>
      <c r="L112" s="197"/>
      <c r="M112" s="171"/>
      <c r="N112" s="200"/>
    </row>
    <row r="113" spans="1:15" ht="19.95" customHeight="1" thickBot="1" x14ac:dyDescent="0.3">
      <c r="A113" s="195"/>
      <c r="B113" s="383"/>
      <c r="C113" s="195"/>
      <c r="D113" s="211"/>
      <c r="E113" s="211"/>
      <c r="F113" s="211"/>
      <c r="G113" s="384"/>
      <c r="L113" s="197"/>
      <c r="M113" s="171"/>
      <c r="N113" s="200"/>
      <c r="O113" s="224"/>
    </row>
    <row r="114" spans="1:15" ht="19.95" customHeight="1" thickBot="1" x14ac:dyDescent="0.3">
      <c r="A114" s="532" t="s">
        <v>198</v>
      </c>
      <c r="B114" s="476" t="s">
        <v>192</v>
      </c>
      <c r="C114" s="477"/>
      <c r="D114" s="477"/>
      <c r="E114" s="477"/>
      <c r="F114" s="477"/>
      <c r="G114" s="478"/>
      <c r="H114" s="477" t="s">
        <v>131</v>
      </c>
      <c r="I114" s="477"/>
      <c r="J114" s="477"/>
      <c r="K114" s="478"/>
      <c r="L114" s="498" t="s">
        <v>197</v>
      </c>
      <c r="M114" s="485"/>
      <c r="N114" s="489"/>
      <c r="O114" s="366"/>
    </row>
    <row r="115" spans="1:15" ht="19.95" customHeight="1" thickBot="1" x14ac:dyDescent="0.3">
      <c r="A115" s="533"/>
      <c r="B115" s="488" t="s">
        <v>180</v>
      </c>
      <c r="C115" s="488"/>
      <c r="D115" s="488" t="s">
        <v>183</v>
      </c>
      <c r="E115" s="488"/>
      <c r="F115" s="471" t="s">
        <v>151</v>
      </c>
      <c r="G115" s="472"/>
      <c r="H115" s="472" t="s">
        <v>181</v>
      </c>
      <c r="I115" s="488"/>
      <c r="J115" s="471" t="s">
        <v>182</v>
      </c>
      <c r="K115" s="472"/>
      <c r="L115" s="486"/>
      <c r="M115" s="487"/>
      <c r="N115" s="490"/>
      <c r="O115" s="366"/>
    </row>
    <row r="116" spans="1:15" ht="19.95" customHeight="1" thickBot="1" x14ac:dyDescent="0.3">
      <c r="A116" s="212" t="s">
        <v>100</v>
      </c>
      <c r="B116" s="335" t="s">
        <v>96</v>
      </c>
      <c r="C116" s="335" t="s">
        <v>97</v>
      </c>
      <c r="D116" s="335" t="s">
        <v>96</v>
      </c>
      <c r="E116" s="335" t="s">
        <v>97</v>
      </c>
      <c r="F116" s="335" t="s">
        <v>96</v>
      </c>
      <c r="G116" s="335" t="s">
        <v>97</v>
      </c>
      <c r="H116" s="381" t="s">
        <v>96</v>
      </c>
      <c r="I116" s="335" t="s">
        <v>97</v>
      </c>
      <c r="J116" s="335" t="s">
        <v>96</v>
      </c>
      <c r="K116" s="335" t="s">
        <v>97</v>
      </c>
      <c r="L116" s="227" t="s">
        <v>98</v>
      </c>
      <c r="M116" s="228" t="s">
        <v>99</v>
      </c>
      <c r="N116" s="228" t="s">
        <v>101</v>
      </c>
      <c r="O116" s="225"/>
    </row>
    <row r="117" spans="1:15" ht="19.95" customHeight="1" thickBot="1" x14ac:dyDescent="0.3">
      <c r="A117" s="396">
        <v>1</v>
      </c>
      <c r="B117" s="385"/>
      <c r="C117" s="201"/>
      <c r="D117" s="201"/>
      <c r="E117" s="201"/>
      <c r="F117" s="201"/>
      <c r="G117" s="386"/>
      <c r="H117" s="201"/>
      <c r="I117" s="201"/>
      <c r="J117" s="201"/>
      <c r="K117" s="201"/>
      <c r="L117" s="175">
        <f t="shared" ref="L117:L126" si="12">(((B117+D117+F117)*($B$110*$D$110*$F$110))+((B117+D117+F117)*(($B$111-$B$110)*$D$111*$F$111))+((B117+D117+F117)*(($B$112-$B$111)*$D$112*$F$112))+(H117+J117))</f>
        <v>0</v>
      </c>
      <c r="M117" s="175">
        <f t="shared" ref="M117:M126" si="13">(((C117+E117+G117)*($B$110*$D$110*$F$110))+((C117+E117+G117)*(($B$111-$B$110)*$D$111*$F$111))+((C117+E117+G117)*(($B$112-$B$111)*$D$112*$F$112))+(I117+K117))</f>
        <v>0</v>
      </c>
      <c r="N117" s="295">
        <f>(L117+M117)/2</f>
        <v>0</v>
      </c>
      <c r="O117" s="225"/>
    </row>
    <row r="118" spans="1:15" ht="19.95" customHeight="1" thickBot="1" x14ac:dyDescent="0.3">
      <c r="A118" s="396">
        <v>2</v>
      </c>
      <c r="B118" s="385"/>
      <c r="C118" s="201"/>
      <c r="D118" s="201"/>
      <c r="E118" s="201"/>
      <c r="F118" s="201"/>
      <c r="G118" s="386"/>
      <c r="H118" s="201"/>
      <c r="I118" s="201"/>
      <c r="J118" s="201"/>
      <c r="K118" s="201"/>
      <c r="L118" s="175">
        <f t="shared" si="12"/>
        <v>0</v>
      </c>
      <c r="M118" s="175">
        <f t="shared" si="13"/>
        <v>0</v>
      </c>
      <c r="N118" s="295">
        <f t="shared" ref="N118:N126" si="14">(L118+M118)/2</f>
        <v>0</v>
      </c>
      <c r="O118" s="225"/>
    </row>
    <row r="119" spans="1:15" ht="19.95" customHeight="1" thickBot="1" x14ac:dyDescent="0.3">
      <c r="A119" s="396">
        <v>3</v>
      </c>
      <c r="B119" s="385"/>
      <c r="C119" s="201"/>
      <c r="D119" s="201"/>
      <c r="E119" s="201"/>
      <c r="F119" s="201"/>
      <c r="G119" s="386"/>
      <c r="H119" s="201"/>
      <c r="I119" s="201"/>
      <c r="J119" s="201"/>
      <c r="K119" s="201"/>
      <c r="L119" s="175">
        <f t="shared" si="12"/>
        <v>0</v>
      </c>
      <c r="M119" s="175">
        <f t="shared" si="13"/>
        <v>0</v>
      </c>
      <c r="N119" s="295">
        <f t="shared" si="14"/>
        <v>0</v>
      </c>
      <c r="O119" s="225"/>
    </row>
    <row r="120" spans="1:15" ht="19.95" customHeight="1" thickBot="1" x14ac:dyDescent="0.3">
      <c r="A120" s="396">
        <v>4</v>
      </c>
      <c r="B120" s="385"/>
      <c r="C120" s="201"/>
      <c r="D120" s="201"/>
      <c r="E120" s="201"/>
      <c r="F120" s="201"/>
      <c r="G120" s="386"/>
      <c r="H120" s="201"/>
      <c r="I120" s="201"/>
      <c r="J120" s="201"/>
      <c r="K120" s="201"/>
      <c r="L120" s="175">
        <f t="shared" si="12"/>
        <v>0</v>
      </c>
      <c r="M120" s="175">
        <f t="shared" si="13"/>
        <v>0</v>
      </c>
      <c r="N120" s="295">
        <f t="shared" si="14"/>
        <v>0</v>
      </c>
      <c r="O120" s="225"/>
    </row>
    <row r="121" spans="1:15" ht="19.95" customHeight="1" thickBot="1" x14ac:dyDescent="0.3">
      <c r="A121" s="396">
        <v>5</v>
      </c>
      <c r="B121" s="385"/>
      <c r="C121" s="201"/>
      <c r="D121" s="201"/>
      <c r="E121" s="201"/>
      <c r="F121" s="201"/>
      <c r="G121" s="386"/>
      <c r="H121" s="201"/>
      <c r="I121" s="201"/>
      <c r="J121" s="201"/>
      <c r="K121" s="201"/>
      <c r="L121" s="175">
        <f t="shared" si="12"/>
        <v>0</v>
      </c>
      <c r="M121" s="175">
        <f t="shared" si="13"/>
        <v>0</v>
      </c>
      <c r="N121" s="295">
        <f t="shared" si="14"/>
        <v>0</v>
      </c>
      <c r="O121" s="225"/>
    </row>
    <row r="122" spans="1:15" ht="19.95" customHeight="1" thickBot="1" x14ac:dyDescent="0.3">
      <c r="A122" s="396">
        <v>6</v>
      </c>
      <c r="B122" s="385"/>
      <c r="C122" s="201"/>
      <c r="D122" s="201"/>
      <c r="E122" s="201"/>
      <c r="F122" s="201"/>
      <c r="G122" s="386"/>
      <c r="H122" s="201"/>
      <c r="I122" s="201"/>
      <c r="J122" s="201"/>
      <c r="K122" s="201"/>
      <c r="L122" s="175">
        <f t="shared" si="12"/>
        <v>0</v>
      </c>
      <c r="M122" s="175">
        <f t="shared" si="13"/>
        <v>0</v>
      </c>
      <c r="N122" s="295">
        <f t="shared" si="14"/>
        <v>0</v>
      </c>
      <c r="O122" s="225"/>
    </row>
    <row r="123" spans="1:15" ht="19.95" customHeight="1" thickBot="1" x14ac:dyDescent="0.3">
      <c r="A123" s="396">
        <v>7</v>
      </c>
      <c r="B123" s="385"/>
      <c r="C123" s="201"/>
      <c r="D123" s="201"/>
      <c r="E123" s="201"/>
      <c r="F123" s="201"/>
      <c r="G123" s="386"/>
      <c r="H123" s="201"/>
      <c r="I123" s="201"/>
      <c r="J123" s="201"/>
      <c r="K123" s="201"/>
      <c r="L123" s="175">
        <f t="shared" si="12"/>
        <v>0</v>
      </c>
      <c r="M123" s="175">
        <f t="shared" si="13"/>
        <v>0</v>
      </c>
      <c r="N123" s="295">
        <f t="shared" si="14"/>
        <v>0</v>
      </c>
      <c r="O123" s="225"/>
    </row>
    <row r="124" spans="1:15" ht="19.95" customHeight="1" thickBot="1" x14ac:dyDescent="0.3">
      <c r="A124" s="396">
        <v>8</v>
      </c>
      <c r="B124" s="385"/>
      <c r="C124" s="201"/>
      <c r="D124" s="201"/>
      <c r="E124" s="201"/>
      <c r="F124" s="201"/>
      <c r="G124" s="386"/>
      <c r="H124" s="201"/>
      <c r="I124" s="201"/>
      <c r="J124" s="201"/>
      <c r="K124" s="201"/>
      <c r="L124" s="175">
        <f t="shared" si="12"/>
        <v>0</v>
      </c>
      <c r="M124" s="175">
        <f t="shared" si="13"/>
        <v>0</v>
      </c>
      <c r="N124" s="295">
        <f t="shared" si="14"/>
        <v>0</v>
      </c>
      <c r="O124" s="225"/>
    </row>
    <row r="125" spans="1:15" ht="19.95" customHeight="1" thickBot="1" x14ac:dyDescent="0.3">
      <c r="A125" s="396">
        <v>9</v>
      </c>
      <c r="B125" s="385"/>
      <c r="C125" s="201"/>
      <c r="D125" s="201"/>
      <c r="E125" s="201"/>
      <c r="F125" s="201"/>
      <c r="G125" s="386"/>
      <c r="H125" s="201"/>
      <c r="I125" s="201"/>
      <c r="J125" s="201"/>
      <c r="K125" s="201"/>
      <c r="L125" s="175">
        <f t="shared" si="12"/>
        <v>0</v>
      </c>
      <c r="M125" s="175">
        <f t="shared" si="13"/>
        <v>0</v>
      </c>
      <c r="N125" s="295">
        <f t="shared" si="14"/>
        <v>0</v>
      </c>
      <c r="O125" s="225"/>
    </row>
    <row r="126" spans="1:15" ht="19.95" customHeight="1" thickBot="1" x14ac:dyDescent="0.3">
      <c r="A126" s="396">
        <v>10</v>
      </c>
      <c r="B126" s="385"/>
      <c r="C126" s="201"/>
      <c r="D126" s="387"/>
      <c r="E126" s="387"/>
      <c r="F126" s="387"/>
      <c r="G126" s="388"/>
      <c r="H126" s="201"/>
      <c r="I126" s="201"/>
      <c r="J126" s="201"/>
      <c r="K126" s="201"/>
      <c r="L126" s="175">
        <f t="shared" si="12"/>
        <v>0</v>
      </c>
      <c r="M126" s="175">
        <f t="shared" si="13"/>
        <v>0</v>
      </c>
      <c r="N126" s="295">
        <f t="shared" si="14"/>
        <v>0</v>
      </c>
      <c r="O126" s="225"/>
    </row>
    <row r="127" spans="1:15" ht="19.95" customHeight="1" thickBot="1" x14ac:dyDescent="0.35">
      <c r="A127" s="534" t="s">
        <v>115</v>
      </c>
      <c r="B127" s="535"/>
      <c r="C127" s="535"/>
      <c r="D127" s="535"/>
      <c r="E127" s="535"/>
      <c r="F127" s="535"/>
      <c r="G127" s="535"/>
      <c r="H127" s="535"/>
      <c r="I127" s="535"/>
      <c r="J127" s="535"/>
      <c r="K127" s="535"/>
      <c r="L127" s="176">
        <f>SUM(L117:L126)</f>
        <v>0</v>
      </c>
      <c r="M127" s="177">
        <f>SUM(M117:M126)</f>
        <v>0</v>
      </c>
      <c r="N127" s="176">
        <f>SUM(N117:N126)</f>
        <v>0</v>
      </c>
      <c r="O127" s="226"/>
    </row>
    <row r="128" spans="1:15" ht="60" customHeight="1" x14ac:dyDescent="0.25"/>
    <row r="129" spans="1:15" ht="22.5" customHeight="1" x14ac:dyDescent="0.25">
      <c r="A129" s="531" t="s">
        <v>50</v>
      </c>
      <c r="B129" s="537">
        <f>'3.3a- CBA - Costs'!B94:C94</f>
        <v>0</v>
      </c>
      <c r="C129" s="537"/>
      <c r="L129" s="188"/>
      <c r="M129" s="188"/>
      <c r="N129" s="297"/>
    </row>
    <row r="130" spans="1:15" ht="22.5" customHeight="1" x14ac:dyDescent="0.25">
      <c r="A130" s="531"/>
      <c r="B130" s="537"/>
      <c r="C130" s="537"/>
      <c r="L130" s="196"/>
      <c r="M130" s="174"/>
      <c r="N130" s="199"/>
    </row>
    <row r="131" spans="1:15" ht="22.5" customHeight="1" x14ac:dyDescent="0.25">
      <c r="A131" s="531" t="s">
        <v>13</v>
      </c>
      <c r="B131" s="537">
        <f>'3.3a- CBA - Costs'!B95:C95</f>
        <v>0</v>
      </c>
      <c r="C131" s="537"/>
      <c r="L131" s="197"/>
      <c r="M131" s="171"/>
      <c r="N131" s="200"/>
    </row>
    <row r="132" spans="1:15" ht="22.5" customHeight="1" x14ac:dyDescent="0.25">
      <c r="A132" s="531"/>
      <c r="B132" s="537"/>
      <c r="C132" s="537"/>
      <c r="L132" s="197"/>
      <c r="M132" s="171"/>
      <c r="N132" s="200"/>
    </row>
    <row r="133" spans="1:15" ht="19.95" customHeight="1" thickBot="1" x14ac:dyDescent="0.3">
      <c r="A133" s="392"/>
      <c r="B133" s="392"/>
      <c r="C133" s="392"/>
      <c r="D133" s="392"/>
      <c r="E133" s="392"/>
      <c r="F133" s="392"/>
      <c r="G133" s="392"/>
      <c r="H133" s="393"/>
      <c r="I133" s="393"/>
      <c r="J133" s="393"/>
      <c r="K133" s="393"/>
      <c r="L133" s="197"/>
      <c r="M133" s="171"/>
      <c r="N133" s="200"/>
    </row>
    <row r="134" spans="1:15" ht="19.95" customHeight="1" x14ac:dyDescent="0.25">
      <c r="A134" s="391" t="s">
        <v>206</v>
      </c>
      <c r="B134" s="515" t="s">
        <v>199</v>
      </c>
      <c r="C134" s="516"/>
      <c r="D134" s="517" t="s">
        <v>201</v>
      </c>
      <c r="E134" s="516"/>
      <c r="F134" s="517" t="s">
        <v>200</v>
      </c>
      <c r="G134" s="518"/>
      <c r="I134" s="393"/>
      <c r="J134" s="393"/>
      <c r="K134" s="393"/>
      <c r="L134" s="197"/>
      <c r="M134" s="171"/>
      <c r="N134" s="200"/>
    </row>
    <row r="135" spans="1:15" ht="19.95" customHeight="1" x14ac:dyDescent="0.25">
      <c r="A135" s="394" t="s">
        <v>203</v>
      </c>
      <c r="B135" s="544">
        <v>1</v>
      </c>
      <c r="C135" s="545"/>
      <c r="D135" s="538">
        <v>1</v>
      </c>
      <c r="E135" s="539"/>
      <c r="F135" s="538">
        <v>1</v>
      </c>
      <c r="G135" s="542"/>
      <c r="I135" s="393"/>
      <c r="J135" s="393"/>
      <c r="K135" s="393"/>
      <c r="L135" s="197"/>
      <c r="M135" s="171"/>
      <c r="N135" s="200"/>
    </row>
    <row r="136" spans="1:15" ht="19.95" customHeight="1" x14ac:dyDescent="0.25">
      <c r="A136" s="394" t="s">
        <v>204</v>
      </c>
      <c r="B136" s="544">
        <v>1</v>
      </c>
      <c r="C136" s="545"/>
      <c r="D136" s="538">
        <v>1</v>
      </c>
      <c r="E136" s="539"/>
      <c r="F136" s="538">
        <v>1</v>
      </c>
      <c r="G136" s="542"/>
      <c r="I136" s="393"/>
      <c r="J136" s="393"/>
      <c r="K136" s="393"/>
      <c r="L136" s="197"/>
      <c r="M136" s="171"/>
      <c r="N136" s="200"/>
    </row>
    <row r="137" spans="1:15" ht="19.95" customHeight="1" thickBot="1" x14ac:dyDescent="0.3">
      <c r="A137" s="395" t="s">
        <v>205</v>
      </c>
      <c r="B137" s="546">
        <v>1</v>
      </c>
      <c r="C137" s="547"/>
      <c r="D137" s="540">
        <v>1</v>
      </c>
      <c r="E137" s="541"/>
      <c r="F137" s="540">
        <v>1</v>
      </c>
      <c r="G137" s="543"/>
      <c r="I137" s="393"/>
      <c r="J137" s="393"/>
      <c r="K137" s="393"/>
      <c r="L137" s="197"/>
      <c r="M137" s="171"/>
      <c r="N137" s="200"/>
    </row>
    <row r="138" spans="1:15" ht="19.95" customHeight="1" thickBot="1" x14ac:dyDescent="0.3">
      <c r="A138" s="195"/>
      <c r="B138" s="383"/>
      <c r="C138" s="195"/>
      <c r="D138" s="211"/>
      <c r="E138" s="211"/>
      <c r="F138" s="211"/>
      <c r="G138" s="384"/>
      <c r="L138" s="197"/>
      <c r="M138" s="171"/>
      <c r="N138" s="200"/>
      <c r="O138" s="224"/>
    </row>
    <row r="139" spans="1:15" ht="19.95" customHeight="1" thickBot="1" x14ac:dyDescent="0.3">
      <c r="A139" s="532" t="s">
        <v>198</v>
      </c>
      <c r="B139" s="476" t="s">
        <v>192</v>
      </c>
      <c r="C139" s="477"/>
      <c r="D139" s="477"/>
      <c r="E139" s="477"/>
      <c r="F139" s="477"/>
      <c r="G139" s="478"/>
      <c r="H139" s="477" t="s">
        <v>131</v>
      </c>
      <c r="I139" s="477"/>
      <c r="J139" s="477"/>
      <c r="K139" s="478"/>
      <c r="L139" s="498" t="s">
        <v>197</v>
      </c>
      <c r="M139" s="485"/>
      <c r="N139" s="489"/>
      <c r="O139" s="366"/>
    </row>
    <row r="140" spans="1:15" ht="19.95" customHeight="1" thickBot="1" x14ac:dyDescent="0.3">
      <c r="A140" s="533"/>
      <c r="B140" s="488" t="s">
        <v>180</v>
      </c>
      <c r="C140" s="488"/>
      <c r="D140" s="488" t="s">
        <v>183</v>
      </c>
      <c r="E140" s="488"/>
      <c r="F140" s="471" t="s">
        <v>151</v>
      </c>
      <c r="G140" s="472"/>
      <c r="H140" s="472" t="s">
        <v>181</v>
      </c>
      <c r="I140" s="488"/>
      <c r="J140" s="471" t="s">
        <v>182</v>
      </c>
      <c r="K140" s="472"/>
      <c r="L140" s="486"/>
      <c r="M140" s="487"/>
      <c r="N140" s="490"/>
      <c r="O140" s="366"/>
    </row>
    <row r="141" spans="1:15" ht="19.95" customHeight="1" thickBot="1" x14ac:dyDescent="0.3">
      <c r="A141" s="212" t="s">
        <v>100</v>
      </c>
      <c r="B141" s="335" t="s">
        <v>96</v>
      </c>
      <c r="C141" s="335" t="s">
        <v>97</v>
      </c>
      <c r="D141" s="335" t="s">
        <v>96</v>
      </c>
      <c r="E141" s="335" t="s">
        <v>97</v>
      </c>
      <c r="F141" s="335" t="s">
        <v>96</v>
      </c>
      <c r="G141" s="335" t="s">
        <v>97</v>
      </c>
      <c r="H141" s="381" t="s">
        <v>96</v>
      </c>
      <c r="I141" s="335" t="s">
        <v>97</v>
      </c>
      <c r="J141" s="335" t="s">
        <v>96</v>
      </c>
      <c r="K141" s="335" t="s">
        <v>97</v>
      </c>
      <c r="L141" s="227" t="s">
        <v>98</v>
      </c>
      <c r="M141" s="228" t="s">
        <v>99</v>
      </c>
      <c r="N141" s="228" t="s">
        <v>101</v>
      </c>
      <c r="O141" s="225"/>
    </row>
    <row r="142" spans="1:15" ht="19.95" customHeight="1" thickBot="1" x14ac:dyDescent="0.3">
      <c r="A142" s="396">
        <v>1</v>
      </c>
      <c r="B142" s="385"/>
      <c r="C142" s="201"/>
      <c r="D142" s="201"/>
      <c r="E142" s="201"/>
      <c r="F142" s="201"/>
      <c r="G142" s="386"/>
      <c r="H142" s="201"/>
      <c r="I142" s="201"/>
      <c r="J142" s="201"/>
      <c r="K142" s="201"/>
      <c r="L142" s="175">
        <f t="shared" ref="L142:L151" si="15">(((B142+D142+F142)*($B$135*$D$135*$F$135))+((B142+D142+F142)*(($B$136-$B$135)*$D$136*$F$136))+((B142+D142+F142)*(($B$137-$B$136)*$D$137*$F$137))+(H142+J142))</f>
        <v>0</v>
      </c>
      <c r="M142" s="175">
        <f t="shared" ref="M142:M151" si="16">(((C142+E142+G142)*($B$135*$D$135*$F$135))+((C142+E142+G142)*(($B$136-$B$135)*$D$136*$F$136))+((C142+E142+G142)*(($B$137-$B$136)*$D$137*$F$137))+(I142+K142))</f>
        <v>0</v>
      </c>
      <c r="N142" s="295">
        <f>(L142+M142)/2</f>
        <v>0</v>
      </c>
      <c r="O142" s="225"/>
    </row>
    <row r="143" spans="1:15" ht="19.95" customHeight="1" thickBot="1" x14ac:dyDescent="0.3">
      <c r="A143" s="396">
        <v>2</v>
      </c>
      <c r="B143" s="385"/>
      <c r="C143" s="201"/>
      <c r="D143" s="201"/>
      <c r="E143" s="201"/>
      <c r="F143" s="201"/>
      <c r="G143" s="386"/>
      <c r="H143" s="201"/>
      <c r="I143" s="201"/>
      <c r="J143" s="201"/>
      <c r="K143" s="201"/>
      <c r="L143" s="175">
        <f t="shared" si="15"/>
        <v>0</v>
      </c>
      <c r="M143" s="175">
        <f t="shared" si="16"/>
        <v>0</v>
      </c>
      <c r="N143" s="295">
        <f t="shared" ref="N143:N151" si="17">(L143+M143)/2</f>
        <v>0</v>
      </c>
      <c r="O143" s="225"/>
    </row>
    <row r="144" spans="1:15" ht="19.95" customHeight="1" thickBot="1" x14ac:dyDescent="0.3">
      <c r="A144" s="396">
        <v>3</v>
      </c>
      <c r="B144" s="385"/>
      <c r="C144" s="201"/>
      <c r="D144" s="201"/>
      <c r="E144" s="201"/>
      <c r="F144" s="201"/>
      <c r="G144" s="386"/>
      <c r="H144" s="201"/>
      <c r="I144" s="201"/>
      <c r="J144" s="201"/>
      <c r="K144" s="201"/>
      <c r="L144" s="175">
        <f t="shared" si="15"/>
        <v>0</v>
      </c>
      <c r="M144" s="175">
        <f t="shared" si="16"/>
        <v>0</v>
      </c>
      <c r="N144" s="295">
        <f t="shared" si="17"/>
        <v>0</v>
      </c>
      <c r="O144" s="225"/>
    </row>
    <row r="145" spans="1:15" ht="19.95" customHeight="1" thickBot="1" x14ac:dyDescent="0.3">
      <c r="A145" s="396">
        <v>4</v>
      </c>
      <c r="B145" s="385"/>
      <c r="C145" s="201"/>
      <c r="D145" s="201"/>
      <c r="E145" s="201"/>
      <c r="F145" s="201"/>
      <c r="G145" s="386"/>
      <c r="H145" s="201"/>
      <c r="I145" s="201"/>
      <c r="J145" s="201"/>
      <c r="K145" s="201"/>
      <c r="L145" s="175">
        <f t="shared" si="15"/>
        <v>0</v>
      </c>
      <c r="M145" s="175">
        <f t="shared" si="16"/>
        <v>0</v>
      </c>
      <c r="N145" s="295">
        <f t="shared" si="17"/>
        <v>0</v>
      </c>
      <c r="O145" s="225"/>
    </row>
    <row r="146" spans="1:15" ht="19.95" customHeight="1" thickBot="1" x14ac:dyDescent="0.3">
      <c r="A146" s="396">
        <v>5</v>
      </c>
      <c r="B146" s="385"/>
      <c r="C146" s="201"/>
      <c r="D146" s="201"/>
      <c r="E146" s="201"/>
      <c r="F146" s="201"/>
      <c r="G146" s="386"/>
      <c r="H146" s="201"/>
      <c r="I146" s="201"/>
      <c r="J146" s="201"/>
      <c r="K146" s="201"/>
      <c r="L146" s="175">
        <f t="shared" si="15"/>
        <v>0</v>
      </c>
      <c r="M146" s="175">
        <f t="shared" si="16"/>
        <v>0</v>
      </c>
      <c r="N146" s="295">
        <f t="shared" si="17"/>
        <v>0</v>
      </c>
      <c r="O146" s="225"/>
    </row>
    <row r="147" spans="1:15" ht="19.95" customHeight="1" thickBot="1" x14ac:dyDescent="0.3">
      <c r="A147" s="396">
        <v>6</v>
      </c>
      <c r="B147" s="385"/>
      <c r="C147" s="201"/>
      <c r="D147" s="201"/>
      <c r="E147" s="201"/>
      <c r="F147" s="201"/>
      <c r="G147" s="386"/>
      <c r="H147" s="201"/>
      <c r="I147" s="201"/>
      <c r="J147" s="201"/>
      <c r="K147" s="201"/>
      <c r="L147" s="175">
        <f t="shared" si="15"/>
        <v>0</v>
      </c>
      <c r="M147" s="175">
        <f t="shared" si="16"/>
        <v>0</v>
      </c>
      <c r="N147" s="295">
        <f t="shared" si="17"/>
        <v>0</v>
      </c>
      <c r="O147" s="225"/>
    </row>
    <row r="148" spans="1:15" ht="19.95" customHeight="1" thickBot="1" x14ac:dyDescent="0.3">
      <c r="A148" s="396">
        <v>7</v>
      </c>
      <c r="B148" s="385"/>
      <c r="C148" s="201"/>
      <c r="D148" s="201"/>
      <c r="E148" s="201"/>
      <c r="F148" s="201"/>
      <c r="G148" s="386"/>
      <c r="H148" s="201"/>
      <c r="I148" s="201"/>
      <c r="J148" s="201"/>
      <c r="K148" s="201"/>
      <c r="L148" s="175">
        <f t="shared" si="15"/>
        <v>0</v>
      </c>
      <c r="M148" s="175">
        <f t="shared" si="16"/>
        <v>0</v>
      </c>
      <c r="N148" s="295">
        <f t="shared" si="17"/>
        <v>0</v>
      </c>
      <c r="O148" s="225"/>
    </row>
    <row r="149" spans="1:15" ht="19.95" customHeight="1" thickBot="1" x14ac:dyDescent="0.3">
      <c r="A149" s="396">
        <v>8</v>
      </c>
      <c r="B149" s="385"/>
      <c r="C149" s="201"/>
      <c r="D149" s="201"/>
      <c r="E149" s="201"/>
      <c r="F149" s="201"/>
      <c r="G149" s="386"/>
      <c r="H149" s="201"/>
      <c r="I149" s="201"/>
      <c r="J149" s="201"/>
      <c r="K149" s="201"/>
      <c r="L149" s="175">
        <f t="shared" si="15"/>
        <v>0</v>
      </c>
      <c r="M149" s="175">
        <f t="shared" si="16"/>
        <v>0</v>
      </c>
      <c r="N149" s="295">
        <f t="shared" si="17"/>
        <v>0</v>
      </c>
      <c r="O149" s="225"/>
    </row>
    <row r="150" spans="1:15" ht="19.95" customHeight="1" thickBot="1" x14ac:dyDescent="0.3">
      <c r="A150" s="396">
        <v>9</v>
      </c>
      <c r="B150" s="385"/>
      <c r="C150" s="201"/>
      <c r="D150" s="201"/>
      <c r="E150" s="201"/>
      <c r="F150" s="201"/>
      <c r="G150" s="386"/>
      <c r="H150" s="201"/>
      <c r="I150" s="201"/>
      <c r="J150" s="201"/>
      <c r="K150" s="201"/>
      <c r="L150" s="175">
        <f t="shared" si="15"/>
        <v>0</v>
      </c>
      <c r="M150" s="175">
        <f t="shared" si="16"/>
        <v>0</v>
      </c>
      <c r="N150" s="295">
        <f t="shared" si="17"/>
        <v>0</v>
      </c>
      <c r="O150" s="225"/>
    </row>
    <row r="151" spans="1:15" ht="19.95" customHeight="1" thickBot="1" x14ac:dyDescent="0.3">
      <c r="A151" s="396">
        <v>10</v>
      </c>
      <c r="B151" s="385"/>
      <c r="C151" s="201"/>
      <c r="D151" s="387"/>
      <c r="E151" s="387"/>
      <c r="F151" s="387"/>
      <c r="G151" s="388"/>
      <c r="H151" s="201"/>
      <c r="I151" s="201"/>
      <c r="J151" s="201"/>
      <c r="K151" s="201"/>
      <c r="L151" s="175">
        <f t="shared" si="15"/>
        <v>0</v>
      </c>
      <c r="M151" s="175">
        <f t="shared" si="16"/>
        <v>0</v>
      </c>
      <c r="N151" s="295">
        <f t="shared" si="17"/>
        <v>0</v>
      </c>
      <c r="O151" s="225"/>
    </row>
    <row r="152" spans="1:15" ht="19.95" customHeight="1" thickBot="1" x14ac:dyDescent="0.35">
      <c r="A152" s="534" t="s">
        <v>115</v>
      </c>
      <c r="B152" s="535"/>
      <c r="C152" s="535"/>
      <c r="D152" s="535"/>
      <c r="E152" s="535"/>
      <c r="F152" s="535"/>
      <c r="G152" s="535"/>
      <c r="H152" s="535"/>
      <c r="I152" s="535"/>
      <c r="J152" s="535"/>
      <c r="K152" s="535"/>
      <c r="L152" s="176">
        <f>SUM(L142:L151)</f>
        <v>0</v>
      </c>
      <c r="M152" s="177">
        <f>SUM(M142:M151)</f>
        <v>0</v>
      </c>
      <c r="N152" s="176">
        <f>SUM(N142:N151)</f>
        <v>0</v>
      </c>
      <c r="O152" s="226"/>
    </row>
    <row r="153" spans="1:15" ht="19.95" customHeight="1" x14ac:dyDescent="0.25"/>
    <row r="154" spans="1:15" ht="19.95" customHeight="1" x14ac:dyDescent="0.25"/>
    <row r="155" spans="1:15" ht="19.95" customHeight="1" x14ac:dyDescent="0.25"/>
    <row r="156" spans="1:15" ht="19.95" customHeight="1" x14ac:dyDescent="0.25"/>
    <row r="157" spans="1:15" ht="19.95" customHeight="1" x14ac:dyDescent="0.25"/>
    <row r="158" spans="1:15" ht="19.95" customHeight="1" x14ac:dyDescent="0.25"/>
    <row r="159" spans="1:15" ht="19.95" customHeight="1" x14ac:dyDescent="0.25"/>
    <row r="160" spans="1:15" ht="19.95" customHeight="1" x14ac:dyDescent="0.25"/>
    <row r="161" ht="19.95" customHeight="1" x14ac:dyDescent="0.25"/>
    <row r="162" ht="19.95" customHeight="1" x14ac:dyDescent="0.25"/>
    <row r="163" ht="19.95" customHeight="1" x14ac:dyDescent="0.25"/>
    <row r="164" ht="19.95" customHeight="1" x14ac:dyDescent="0.25"/>
    <row r="165" ht="19.95" customHeight="1" x14ac:dyDescent="0.25"/>
  </sheetData>
  <protectedRanges>
    <protectedRange sqref="A6:B6 B4 A31:B31 B29 A56:B56 B54 A81:B81 B79 A106:B106 B104 A131:B131 B129" name="Bereich1_1"/>
  </protectedRanges>
  <mergeCells count="157">
    <mergeCell ref="F87:G87"/>
    <mergeCell ref="B81:C82"/>
    <mergeCell ref="D134:E134"/>
    <mergeCell ref="D135:E135"/>
    <mergeCell ref="D136:E136"/>
    <mergeCell ref="D137:E137"/>
    <mergeCell ref="F134:G134"/>
    <mergeCell ref="F135:G135"/>
    <mergeCell ref="F136:G136"/>
    <mergeCell ref="F137:G137"/>
    <mergeCell ref="B109:C109"/>
    <mergeCell ref="B110:C110"/>
    <mergeCell ref="B111:C111"/>
    <mergeCell ref="B112:C112"/>
    <mergeCell ref="D109:E109"/>
    <mergeCell ref="D110:E110"/>
    <mergeCell ref="D111:E111"/>
    <mergeCell ref="D112:E112"/>
    <mergeCell ref="F109:G109"/>
    <mergeCell ref="F110:G110"/>
    <mergeCell ref="F111:G111"/>
    <mergeCell ref="F84:G84"/>
    <mergeCell ref="F85:G85"/>
    <mergeCell ref="F86:G86"/>
    <mergeCell ref="L139:N140"/>
    <mergeCell ref="B140:C140"/>
    <mergeCell ref="D140:E140"/>
    <mergeCell ref="F140:G140"/>
    <mergeCell ref="H140:I140"/>
    <mergeCell ref="J140:K140"/>
    <mergeCell ref="B34:C34"/>
    <mergeCell ref="B35:C35"/>
    <mergeCell ref="B36:C36"/>
    <mergeCell ref="B37:C37"/>
    <mergeCell ref="D34:E34"/>
    <mergeCell ref="D35:E35"/>
    <mergeCell ref="D36:E36"/>
    <mergeCell ref="D37:E37"/>
    <mergeCell ref="F34:G34"/>
    <mergeCell ref="F35:G35"/>
    <mergeCell ref="F36:G36"/>
    <mergeCell ref="F37:G37"/>
    <mergeCell ref="B59:C59"/>
    <mergeCell ref="B60:C60"/>
    <mergeCell ref="B61:C61"/>
    <mergeCell ref="B62:C62"/>
    <mergeCell ref="D59:E59"/>
    <mergeCell ref="D60:E60"/>
    <mergeCell ref="L114:N115"/>
    <mergeCell ref="H115:I115"/>
    <mergeCell ref="J115:K115"/>
    <mergeCell ref="A127:K127"/>
    <mergeCell ref="A129:A130"/>
    <mergeCell ref="B129:C130"/>
    <mergeCell ref="L89:N90"/>
    <mergeCell ref="B90:C90"/>
    <mergeCell ref="D90:E90"/>
    <mergeCell ref="H90:I90"/>
    <mergeCell ref="J90:K90"/>
    <mergeCell ref="A102:K102"/>
    <mergeCell ref="A106:A107"/>
    <mergeCell ref="B106:C107"/>
    <mergeCell ref="F90:G90"/>
    <mergeCell ref="F112:G112"/>
    <mergeCell ref="B104:C105"/>
    <mergeCell ref="A39:A40"/>
    <mergeCell ref="B39:G39"/>
    <mergeCell ref="H39:K39"/>
    <mergeCell ref="L39:N40"/>
    <mergeCell ref="B40:C40"/>
    <mergeCell ref="D40:E40"/>
    <mergeCell ref="F40:G40"/>
    <mergeCell ref="H40:I40"/>
    <mergeCell ref="J40:K40"/>
    <mergeCell ref="L64:N65"/>
    <mergeCell ref="B65:C65"/>
    <mergeCell ref="D65:E65"/>
    <mergeCell ref="F65:G65"/>
    <mergeCell ref="H65:I65"/>
    <mergeCell ref="J65:K65"/>
    <mergeCell ref="A77:K77"/>
    <mergeCell ref="A79:A80"/>
    <mergeCell ref="B79:C80"/>
    <mergeCell ref="A64:A65"/>
    <mergeCell ref="B64:G64"/>
    <mergeCell ref="D87:E87"/>
    <mergeCell ref="A31:A32"/>
    <mergeCell ref="B31:C32"/>
    <mergeCell ref="B4:C5"/>
    <mergeCell ref="B6:C7"/>
    <mergeCell ref="A29:A30"/>
    <mergeCell ref="B29:C30"/>
    <mergeCell ref="A152:K152"/>
    <mergeCell ref="A131:A132"/>
    <mergeCell ref="B131:C132"/>
    <mergeCell ref="B115:C115"/>
    <mergeCell ref="D115:E115"/>
    <mergeCell ref="F115:G115"/>
    <mergeCell ref="A114:A115"/>
    <mergeCell ref="B114:G114"/>
    <mergeCell ref="H114:K114"/>
    <mergeCell ref="A139:A140"/>
    <mergeCell ref="B139:G139"/>
    <mergeCell ref="H139:K139"/>
    <mergeCell ref="B134:C134"/>
    <mergeCell ref="B135:C135"/>
    <mergeCell ref="B136:C136"/>
    <mergeCell ref="B137:C137"/>
    <mergeCell ref="A104:A105"/>
    <mergeCell ref="A6:A7"/>
    <mergeCell ref="A81:A82"/>
    <mergeCell ref="A89:A90"/>
    <mergeCell ref="B89:G89"/>
    <mergeCell ref="H89:K89"/>
    <mergeCell ref="A52:K52"/>
    <mergeCell ref="A54:A55"/>
    <mergeCell ref="B54:C55"/>
    <mergeCell ref="A56:A57"/>
    <mergeCell ref="B56:C57"/>
    <mergeCell ref="D61:E61"/>
    <mergeCell ref="D62:E62"/>
    <mergeCell ref="F59:G59"/>
    <mergeCell ref="H64:K64"/>
    <mergeCell ref="F60:G60"/>
    <mergeCell ref="F61:G61"/>
    <mergeCell ref="F62:G62"/>
    <mergeCell ref="B84:C84"/>
    <mergeCell ref="B85:C85"/>
    <mergeCell ref="B86:C86"/>
    <mergeCell ref="B87:C87"/>
    <mergeCell ref="D84:E84"/>
    <mergeCell ref="D85:E85"/>
    <mergeCell ref="D86:E86"/>
    <mergeCell ref="B2:C2"/>
    <mergeCell ref="L14:N15"/>
    <mergeCell ref="P2:T27"/>
    <mergeCell ref="B15:C15"/>
    <mergeCell ref="D15:E15"/>
    <mergeCell ref="F15:G15"/>
    <mergeCell ref="H15:I15"/>
    <mergeCell ref="J15:K15"/>
    <mergeCell ref="A14:A15"/>
    <mergeCell ref="B9:C9"/>
    <mergeCell ref="D9:E9"/>
    <mergeCell ref="F9:G9"/>
    <mergeCell ref="B10:C10"/>
    <mergeCell ref="B11:C11"/>
    <mergeCell ref="B12:C12"/>
    <mergeCell ref="D10:E10"/>
    <mergeCell ref="D11:E11"/>
    <mergeCell ref="D12:E12"/>
    <mergeCell ref="F10:G10"/>
    <mergeCell ref="F11:G11"/>
    <mergeCell ref="F12:G12"/>
    <mergeCell ref="B14:G14"/>
    <mergeCell ref="H14:K14"/>
    <mergeCell ref="A4:A5"/>
  </mergeCells>
  <pageMargins left="0.7" right="0.7" top="0.78740157499999996" bottom="0.78740157499999996" header="0.3" footer="0.3"/>
  <pageSetup paperSize="9" scale="25" orientation="landscape" verticalDpi="300" r:id="rId1"/>
  <rowBreaks count="5" manualBreakCount="5">
    <brk id="27" max="20" man="1"/>
    <brk id="52" max="20" man="1"/>
    <brk id="77" max="20" man="1"/>
    <brk id="102" max="20" man="1"/>
    <brk id="127" max="20" man="1"/>
  </rowBreaks>
  <colBreaks count="1" manualBreakCount="1">
    <brk id="20" max="80"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K19"/>
  <sheetViews>
    <sheetView zoomScale="70" zoomScaleNormal="70" workbookViewId="0"/>
  </sheetViews>
  <sheetFormatPr baseColWidth="10" defaultRowHeight="15" x14ac:dyDescent="0.25"/>
  <cols>
    <col min="1" max="1" width="27.33203125" style="401" customWidth="1"/>
    <col min="2" max="4" width="25.33203125" style="401" customWidth="1"/>
    <col min="5" max="9" width="25.33203125" style="402" customWidth="1"/>
    <col min="10" max="10" width="45.88671875" style="402" customWidth="1"/>
    <col min="11" max="16384" width="11.5546875" style="401"/>
  </cols>
  <sheetData>
    <row r="1" spans="1:11" ht="19.8" customHeight="1" x14ac:dyDescent="0.25">
      <c r="A1" s="419" t="s">
        <v>224</v>
      </c>
      <c r="B1" s="407"/>
      <c r="C1" s="407"/>
      <c r="D1" s="407"/>
      <c r="E1" s="405"/>
      <c r="F1" s="405"/>
      <c r="G1" s="405"/>
      <c r="H1" s="405"/>
      <c r="I1" s="405"/>
      <c r="J1" s="405"/>
    </row>
    <row r="2" spans="1:11" ht="19.8" customHeight="1" x14ac:dyDescent="0.25">
      <c r="A2" s="345"/>
      <c r="K2" s="404"/>
    </row>
    <row r="3" spans="1:11" ht="19.8" customHeight="1" thickBot="1" x14ac:dyDescent="0.3">
      <c r="A3" s="419" t="s">
        <v>226</v>
      </c>
      <c r="B3" s="407"/>
      <c r="C3" s="407"/>
      <c r="D3" s="407"/>
      <c r="E3" s="405"/>
      <c r="F3" s="405"/>
      <c r="G3" s="405"/>
      <c r="H3" s="405"/>
      <c r="I3" s="405"/>
      <c r="J3" s="405"/>
      <c r="K3" s="404"/>
    </row>
    <row r="4" spans="1:11" ht="130.05000000000001" customHeight="1" x14ac:dyDescent="0.25">
      <c r="A4" s="555"/>
      <c r="B4" s="556"/>
      <c r="C4" s="556"/>
      <c r="D4" s="556"/>
      <c r="E4" s="556"/>
      <c r="F4" s="556"/>
      <c r="G4" s="556"/>
      <c r="H4" s="556"/>
      <c r="I4" s="557"/>
      <c r="J4" s="552" t="s">
        <v>230</v>
      </c>
      <c r="K4" s="404"/>
    </row>
    <row r="5" spans="1:11" ht="130.05000000000001" customHeight="1" x14ac:dyDescent="0.25">
      <c r="A5" s="558"/>
      <c r="B5" s="559"/>
      <c r="C5" s="559"/>
      <c r="D5" s="559"/>
      <c r="E5" s="559"/>
      <c r="F5" s="559"/>
      <c r="G5" s="559"/>
      <c r="H5" s="559"/>
      <c r="I5" s="560"/>
      <c r="J5" s="553"/>
      <c r="K5" s="404"/>
    </row>
    <row r="6" spans="1:11" ht="153.6" customHeight="1" thickBot="1" x14ac:dyDescent="0.3">
      <c r="A6" s="561"/>
      <c r="B6" s="562"/>
      <c r="C6" s="562"/>
      <c r="D6" s="562"/>
      <c r="E6" s="562"/>
      <c r="F6" s="562"/>
      <c r="G6" s="562"/>
      <c r="H6" s="562"/>
      <c r="I6" s="563"/>
      <c r="J6" s="554"/>
      <c r="K6" s="404"/>
    </row>
    <row r="7" spans="1:11" ht="46.2" customHeight="1" x14ac:dyDescent="0.25">
      <c r="A7" s="408"/>
      <c r="B7" s="408"/>
      <c r="C7" s="408"/>
      <c r="D7" s="408"/>
      <c r="E7" s="408"/>
      <c r="F7" s="408"/>
      <c r="G7" s="408"/>
      <c r="H7" s="408"/>
      <c r="I7" s="408"/>
      <c r="J7" s="406"/>
    </row>
    <row r="8" spans="1:11" s="403" customFormat="1" ht="19.95" customHeight="1" thickBot="1" x14ac:dyDescent="0.3">
      <c r="A8" s="419" t="s">
        <v>227</v>
      </c>
      <c r="B8" s="410"/>
      <c r="C8" s="410"/>
      <c r="D8" s="410"/>
      <c r="E8" s="409"/>
      <c r="F8" s="409"/>
      <c r="G8" s="409"/>
      <c r="H8" s="409"/>
      <c r="I8" s="409"/>
      <c r="J8" s="409"/>
    </row>
    <row r="9" spans="1:11" ht="64.95" customHeight="1" x14ac:dyDescent="0.25">
      <c r="A9" s="420" t="s">
        <v>228</v>
      </c>
      <c r="B9" s="576" t="s">
        <v>213</v>
      </c>
      <c r="C9" s="576"/>
      <c r="D9" s="577" t="s">
        <v>214</v>
      </c>
      <c r="E9" s="576"/>
      <c r="F9" s="577" t="s">
        <v>215</v>
      </c>
      <c r="G9" s="576"/>
      <c r="H9" s="577" t="s">
        <v>220</v>
      </c>
      <c r="I9" s="577"/>
      <c r="J9" s="421" t="s">
        <v>212</v>
      </c>
      <c r="K9" s="404"/>
    </row>
    <row r="10" spans="1:11" ht="36.6" customHeight="1" x14ac:dyDescent="0.25">
      <c r="A10" s="580" t="s">
        <v>229</v>
      </c>
      <c r="B10" s="579" t="s">
        <v>216</v>
      </c>
      <c r="C10" s="579"/>
      <c r="D10" s="578" t="s">
        <v>217</v>
      </c>
      <c r="E10" s="579"/>
      <c r="F10" s="578" t="s">
        <v>218</v>
      </c>
      <c r="G10" s="579"/>
      <c r="H10" s="586" t="s">
        <v>211</v>
      </c>
      <c r="I10" s="587"/>
      <c r="J10" s="583" t="s">
        <v>219</v>
      </c>
      <c r="K10" s="404"/>
    </row>
    <row r="11" spans="1:11" ht="36.6" customHeight="1" x14ac:dyDescent="0.25">
      <c r="A11" s="581"/>
      <c r="B11" s="597" t="s">
        <v>202</v>
      </c>
      <c r="C11" s="597"/>
      <c r="D11" s="598" t="s">
        <v>207</v>
      </c>
      <c r="E11" s="599"/>
      <c r="F11" s="600" t="s">
        <v>208</v>
      </c>
      <c r="G11" s="601"/>
      <c r="H11" s="588" t="s">
        <v>211</v>
      </c>
      <c r="I11" s="589"/>
      <c r="J11" s="584"/>
      <c r="K11" s="404"/>
    </row>
    <row r="12" spans="1:11" ht="36.6" customHeight="1" x14ac:dyDescent="0.25">
      <c r="A12" s="582"/>
      <c r="B12" s="592" t="s">
        <v>202</v>
      </c>
      <c r="C12" s="592"/>
      <c r="D12" s="593" t="s">
        <v>209</v>
      </c>
      <c r="E12" s="594"/>
      <c r="F12" s="595" t="s">
        <v>210</v>
      </c>
      <c r="G12" s="596"/>
      <c r="H12" s="590" t="s">
        <v>211</v>
      </c>
      <c r="I12" s="591"/>
      <c r="J12" s="585"/>
      <c r="K12" s="404"/>
    </row>
    <row r="13" spans="1:11" ht="120" customHeight="1" x14ac:dyDescent="0.25">
      <c r="A13" s="564"/>
      <c r="B13" s="565"/>
      <c r="C13" s="565"/>
      <c r="D13" s="565"/>
      <c r="E13" s="565"/>
      <c r="F13" s="565"/>
      <c r="G13" s="565"/>
      <c r="H13" s="565"/>
      <c r="I13" s="566"/>
      <c r="J13" s="573" t="s">
        <v>221</v>
      </c>
      <c r="K13" s="404"/>
    </row>
    <row r="14" spans="1:11" ht="120" customHeight="1" x14ac:dyDescent="0.25">
      <c r="A14" s="567"/>
      <c r="B14" s="568"/>
      <c r="C14" s="568"/>
      <c r="D14" s="568"/>
      <c r="E14" s="568"/>
      <c r="F14" s="568"/>
      <c r="G14" s="568"/>
      <c r="H14" s="568"/>
      <c r="I14" s="569"/>
      <c r="J14" s="574"/>
      <c r="K14" s="404"/>
    </row>
    <row r="15" spans="1:11" ht="140.4" customHeight="1" thickBot="1" x14ac:dyDescent="0.3">
      <c r="A15" s="570"/>
      <c r="B15" s="571"/>
      <c r="C15" s="571"/>
      <c r="D15" s="571"/>
      <c r="E15" s="571"/>
      <c r="F15" s="571"/>
      <c r="G15" s="571"/>
      <c r="H15" s="571"/>
      <c r="I15" s="572"/>
      <c r="J15" s="575"/>
      <c r="K15" s="404"/>
    </row>
    <row r="16" spans="1:11" x14ac:dyDescent="0.25">
      <c r="A16" s="411"/>
      <c r="B16" s="411"/>
      <c r="C16" s="411"/>
      <c r="D16" s="411"/>
      <c r="E16" s="412"/>
      <c r="F16" s="412"/>
      <c r="G16" s="412"/>
      <c r="H16" s="412"/>
      <c r="I16" s="412"/>
      <c r="J16" s="412"/>
    </row>
    <row r="19" spans="1:10" x14ac:dyDescent="0.25">
      <c r="A19" s="411"/>
      <c r="B19" s="411"/>
      <c r="C19" s="411"/>
      <c r="D19" s="411"/>
      <c r="E19" s="412"/>
      <c r="F19" s="412"/>
      <c r="G19" s="412"/>
      <c r="H19" s="412"/>
      <c r="I19" s="412"/>
      <c r="J19" s="412"/>
    </row>
  </sheetData>
  <mergeCells count="22">
    <mergeCell ref="B12:C12"/>
    <mergeCell ref="D12:E12"/>
    <mergeCell ref="F12:G12"/>
    <mergeCell ref="B11:C11"/>
    <mergeCell ref="D11:E11"/>
    <mergeCell ref="F11:G11"/>
    <mergeCell ref="J4:J6"/>
    <mergeCell ref="A4:I6"/>
    <mergeCell ref="A13:I15"/>
    <mergeCell ref="J13:J15"/>
    <mergeCell ref="B9:C9"/>
    <mergeCell ref="D9:E9"/>
    <mergeCell ref="F9:G9"/>
    <mergeCell ref="H9:I9"/>
    <mergeCell ref="D10:E10"/>
    <mergeCell ref="F10:G10"/>
    <mergeCell ref="B10:C10"/>
    <mergeCell ref="A10:A12"/>
    <mergeCell ref="J10:J12"/>
    <mergeCell ref="H10:I10"/>
    <mergeCell ref="H11:I11"/>
    <mergeCell ref="H12:I12"/>
  </mergeCells>
  <pageMargins left="0.7" right="0.7" top="0.78740157499999996" bottom="0.78740157499999996" header="0.3" footer="0.3"/>
  <pageSetup paperSize="9" scale="32" orientation="portrait" verticalDpi="0" r:id="rId1"/>
  <rowBreaks count="1" manualBreakCount="1">
    <brk id="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D270"/>
  <sheetViews>
    <sheetView showGridLines="0" zoomScale="70" zoomScaleNormal="70" zoomScalePageLayoutView="85" workbookViewId="0"/>
  </sheetViews>
  <sheetFormatPr baseColWidth="10" defaultColWidth="11.44140625" defaultRowHeight="13.2" outlineLevelCol="1" x14ac:dyDescent="0.25"/>
  <cols>
    <col min="1" max="1" width="11.6640625" style="172" customWidth="1"/>
    <col min="2" max="2" width="12.33203125" style="172" customWidth="1"/>
    <col min="3" max="8" width="16.77734375" style="172" customWidth="1"/>
    <col min="9" max="9" width="1.44140625" style="172" customWidth="1"/>
    <col min="10" max="10" width="35.33203125" style="172" customWidth="1"/>
    <col min="11" max="13" width="17.77734375" style="172" customWidth="1"/>
    <col min="14" max="14" width="2.33203125" style="172" customWidth="1"/>
    <col min="15" max="15" width="8" style="172" hidden="1" customWidth="1" outlineLevel="1"/>
    <col min="16" max="20" width="11.44140625" style="172" hidden="1" customWidth="1" outlineLevel="1"/>
    <col min="21" max="21" width="11.44140625" style="172" collapsed="1"/>
    <col min="22" max="27" width="0" style="172" hidden="1" customWidth="1" outlineLevel="1"/>
    <col min="28" max="28" width="11.6640625" style="172" hidden="1" customWidth="1" outlineLevel="1"/>
    <col min="29" max="29" width="0" style="172" hidden="1" customWidth="1" outlineLevel="1"/>
    <col min="30" max="30" width="11.44140625" style="172" collapsed="1"/>
    <col min="31" max="16384" width="11.44140625" style="172"/>
  </cols>
  <sheetData>
    <row r="1" spans="1:29" ht="19.95" customHeight="1" x14ac:dyDescent="0.25">
      <c r="A1" s="345" t="s">
        <v>116</v>
      </c>
      <c r="B1" s="174"/>
      <c r="C1" s="174"/>
      <c r="D1" s="174"/>
      <c r="E1" s="174"/>
      <c r="F1" s="174"/>
      <c r="G1" s="174"/>
      <c r="H1" s="174"/>
      <c r="I1" s="189"/>
      <c r="J1" s="174"/>
      <c r="K1" s="174"/>
      <c r="L1" s="174"/>
      <c r="M1" s="174"/>
      <c r="N1" s="174"/>
    </row>
    <row r="2" spans="1:29" ht="19.95" customHeight="1" x14ac:dyDescent="0.25">
      <c r="A2" s="602" t="s">
        <v>95</v>
      </c>
      <c r="B2" s="603"/>
      <c r="C2" s="604">
        <f>'3.3a- CBA - Costs'!B2</f>
        <v>0</v>
      </c>
      <c r="D2" s="605"/>
      <c r="E2" s="344"/>
      <c r="F2" s="629"/>
      <c r="G2" s="174"/>
      <c r="H2" s="174"/>
      <c r="I2" s="189"/>
      <c r="J2" s="174"/>
      <c r="K2" s="174"/>
      <c r="L2" s="174"/>
      <c r="M2" s="174"/>
      <c r="N2" s="174"/>
    </row>
    <row r="3" spans="1:29" ht="19.95" customHeight="1" x14ac:dyDescent="0.25">
      <c r="A3" s="606" t="s">
        <v>103</v>
      </c>
      <c r="B3" s="607"/>
      <c r="C3" s="608">
        <v>0.03</v>
      </c>
      <c r="D3" s="609"/>
      <c r="E3" s="344"/>
      <c r="F3" s="344"/>
      <c r="G3" s="174"/>
      <c r="H3" s="174"/>
      <c r="I3" s="189"/>
      <c r="J3" s="174"/>
      <c r="K3" s="174"/>
      <c r="L3" s="174"/>
      <c r="M3" s="174"/>
      <c r="N3" s="174"/>
    </row>
    <row r="4" spans="1:29" ht="60" customHeight="1" x14ac:dyDescent="0.25">
      <c r="A4" s="344"/>
      <c r="B4" s="344"/>
      <c r="C4" s="344"/>
      <c r="D4" s="344"/>
      <c r="E4" s="344"/>
      <c r="F4" s="344"/>
      <c r="G4" s="174"/>
      <c r="H4" s="174"/>
      <c r="I4" s="189"/>
      <c r="J4" s="174"/>
      <c r="K4" s="174"/>
      <c r="L4" s="174"/>
      <c r="M4" s="174"/>
      <c r="N4" s="174"/>
    </row>
    <row r="5" spans="1:29" ht="45" customHeight="1" x14ac:dyDescent="0.25">
      <c r="A5" s="610" t="s">
        <v>50</v>
      </c>
      <c r="B5" s="611"/>
      <c r="C5" s="479">
        <f>'3.3a- CBA - Costs'!B4</f>
        <v>0</v>
      </c>
      <c r="D5" s="480"/>
      <c r="E5" s="344"/>
      <c r="F5" s="344"/>
      <c r="G5" s="174"/>
      <c r="H5" s="174"/>
      <c r="I5" s="189"/>
      <c r="J5" s="174"/>
      <c r="K5" s="174"/>
      <c r="L5" s="174"/>
      <c r="M5" s="174"/>
      <c r="N5" s="174"/>
    </row>
    <row r="6" spans="1:29" ht="45" customHeight="1" x14ac:dyDescent="0.25">
      <c r="A6" s="610" t="s">
        <v>13</v>
      </c>
      <c r="B6" s="611"/>
      <c r="C6" s="479">
        <f>'3.3a- CBA - Costs'!B5</f>
        <v>0</v>
      </c>
      <c r="D6" s="480"/>
      <c r="E6" s="344"/>
      <c r="F6" s="344"/>
      <c r="G6" s="174"/>
      <c r="H6" s="174"/>
      <c r="I6" s="189"/>
      <c r="J6" s="174"/>
      <c r="K6" s="174"/>
      <c r="L6" s="174"/>
      <c r="M6" s="174"/>
      <c r="N6" s="174"/>
    </row>
    <row r="7" spans="1:29" ht="19.95" customHeight="1" x14ac:dyDescent="0.25">
      <c r="A7" s="364"/>
      <c r="B7" s="363"/>
      <c r="C7" s="618"/>
      <c r="D7" s="618"/>
      <c r="E7" s="618"/>
      <c r="F7" s="618"/>
      <c r="G7" s="618"/>
      <c r="H7" s="618"/>
      <c r="I7" s="224"/>
      <c r="J7" s="224"/>
      <c r="K7" s="224"/>
      <c r="L7" s="224"/>
      <c r="M7" s="224"/>
      <c r="N7" s="196"/>
    </row>
    <row r="8" spans="1:29" ht="22.5" customHeight="1" x14ac:dyDescent="0.25">
      <c r="A8" s="619" t="s">
        <v>100</v>
      </c>
      <c r="B8" s="622" t="s">
        <v>117</v>
      </c>
      <c r="C8" s="612" t="s">
        <v>113</v>
      </c>
      <c r="D8" s="613"/>
      <c r="E8" s="614"/>
      <c r="F8" s="612" t="s">
        <v>196</v>
      </c>
      <c r="G8" s="613"/>
      <c r="H8" s="614"/>
      <c r="I8" s="174"/>
      <c r="J8" s="174"/>
      <c r="K8" s="174"/>
      <c r="L8" s="174"/>
      <c r="M8" s="174"/>
      <c r="N8" s="174"/>
    </row>
    <row r="9" spans="1:29" ht="22.5" customHeight="1" thickBot="1" x14ac:dyDescent="0.3">
      <c r="A9" s="620"/>
      <c r="B9" s="623"/>
      <c r="C9" s="615"/>
      <c r="D9" s="616"/>
      <c r="E9" s="617"/>
      <c r="F9" s="615"/>
      <c r="G9" s="616"/>
      <c r="H9" s="617"/>
      <c r="I9" s="174"/>
      <c r="J9" s="174"/>
      <c r="K9" s="174"/>
      <c r="L9" s="174"/>
      <c r="M9" s="174"/>
      <c r="N9" s="174"/>
    </row>
    <row r="10" spans="1:29" ht="19.95" customHeight="1" thickBot="1" x14ac:dyDescent="0.3">
      <c r="A10" s="621"/>
      <c r="B10" s="624"/>
      <c r="C10" s="398" t="s">
        <v>96</v>
      </c>
      <c r="D10" s="399" t="s">
        <v>97</v>
      </c>
      <c r="E10" s="400" t="s">
        <v>101</v>
      </c>
      <c r="F10" s="368" t="s">
        <v>96</v>
      </c>
      <c r="G10" s="368" t="s">
        <v>97</v>
      </c>
      <c r="H10" s="369" t="s">
        <v>101</v>
      </c>
      <c r="I10" s="174"/>
      <c r="J10" s="346"/>
      <c r="K10" s="174"/>
      <c r="L10" s="174"/>
      <c r="M10" s="174"/>
      <c r="N10" s="174"/>
    </row>
    <row r="11" spans="1:29" ht="19.95" customHeight="1" thickBot="1" x14ac:dyDescent="0.3">
      <c r="A11" s="190">
        <v>1</v>
      </c>
      <c r="B11" s="204">
        <v>1</v>
      </c>
      <c r="C11" s="205">
        <f>'3.3a- CBA - Costs'!L10*B11</f>
        <v>0</v>
      </c>
      <c r="D11" s="370">
        <f>'3.3a- CBA - Costs'!M10*B11</f>
        <v>0</v>
      </c>
      <c r="E11" s="370">
        <f>'3.3a- CBA - Costs'!N10*B11</f>
        <v>0</v>
      </c>
      <c r="F11" s="205">
        <f>'3.3b - CBA - Benefits'!L17*B11</f>
        <v>0</v>
      </c>
      <c r="G11" s="370">
        <f>'3.3b - CBA - Benefits'!M17*B11</f>
        <v>0</v>
      </c>
      <c r="H11" s="370">
        <f>'3.3b - CBA - Benefits'!N17*B11</f>
        <v>0</v>
      </c>
      <c r="I11" s="174"/>
      <c r="J11" s="174"/>
      <c r="K11" s="174"/>
      <c r="L11" s="174"/>
      <c r="M11" s="174"/>
      <c r="N11" s="174"/>
      <c r="P11" s="347" t="s">
        <v>190</v>
      </c>
      <c r="Q11" s="347"/>
      <c r="R11" s="348">
        <f>-'3.3a- CBA - Costs'!M10</f>
        <v>0</v>
      </c>
      <c r="S11" s="348">
        <f>-'3.3a- CBA - Costs'!L10</f>
        <v>0</v>
      </c>
      <c r="T11" s="348">
        <f>-'3.3a- CBA - Costs'!N10</f>
        <v>0</v>
      </c>
      <c r="V11" s="626" t="s">
        <v>237</v>
      </c>
      <c r="W11" s="627"/>
      <c r="X11" s="425">
        <f>-('3.3a- CBA - Costs'!B10+'3.3a- CBA - Costs'!D10)</f>
        <v>0</v>
      </c>
      <c r="Y11" s="424"/>
      <c r="Z11" s="422">
        <f>-('3.3a- CBA - Costs'!C10+'3.3a- CBA - Costs'!E10)</f>
        <v>0</v>
      </c>
      <c r="AA11" s="423"/>
      <c r="AB11" s="423">
        <f>-('3.3a- CBA - Costs'!B10+'3.3a- CBA - Costs'!D10+'3.3a- CBA - Costs'!C10+'3.3a- CBA - Costs'!E10)/2</f>
        <v>0</v>
      </c>
      <c r="AC11" s="423"/>
    </row>
    <row r="12" spans="1:29" ht="19.95" customHeight="1" thickBot="1" x14ac:dyDescent="0.3">
      <c r="A12" s="190">
        <v>2</v>
      </c>
      <c r="B12" s="204">
        <f>B11/(1+$C$3)</f>
        <v>0.970873786407767</v>
      </c>
      <c r="C12" s="205">
        <f>'3.3a- CBA - Costs'!L11*B12</f>
        <v>0</v>
      </c>
      <c r="D12" s="370">
        <f>'3.3a- CBA - Costs'!M11*B12</f>
        <v>0</v>
      </c>
      <c r="E12" s="370">
        <f>'3.3a- CBA - Costs'!N11*B12</f>
        <v>0</v>
      </c>
      <c r="F12" s="205">
        <f>'3.3b - CBA - Benefits'!L18*B12</f>
        <v>0</v>
      </c>
      <c r="G12" s="370">
        <f>'3.3b - CBA - Benefits'!M18*B12</f>
        <v>0</v>
      </c>
      <c r="H12" s="370">
        <f>'3.3b - CBA - Benefits'!N18*B12</f>
        <v>0</v>
      </c>
      <c r="I12" s="174"/>
      <c r="J12" s="174"/>
      <c r="K12" s="174"/>
      <c r="L12" s="174"/>
      <c r="M12" s="174"/>
      <c r="N12" s="174"/>
      <c r="P12" s="347" t="s">
        <v>191</v>
      </c>
      <c r="Q12" s="347"/>
      <c r="R12" s="348">
        <f>'3.3b - CBA - Benefits'!L17</f>
        <v>0</v>
      </c>
      <c r="S12" s="348">
        <f>'3.3b - CBA - Benefits'!M17</f>
        <v>0</v>
      </c>
      <c r="T12" s="348">
        <f>'3.3b - CBA - Benefits'!N17</f>
        <v>0</v>
      </c>
      <c r="V12" s="626" t="s">
        <v>238</v>
      </c>
      <c r="W12" s="627"/>
      <c r="X12" s="425">
        <f>'3.3b - CBA - Benefits'!M17</f>
        <v>0</v>
      </c>
      <c r="Y12" s="422">
        <f>X11+X12</f>
        <v>0</v>
      </c>
      <c r="Z12" s="422">
        <f>'3.3b - CBA - Benefits'!L17</f>
        <v>0</v>
      </c>
      <c r="AA12" s="422">
        <f>Z11+Z12</f>
        <v>0</v>
      </c>
      <c r="AB12" s="422">
        <f>'3.3b - CBA - Benefits'!N17</f>
        <v>0</v>
      </c>
      <c r="AC12" s="422">
        <f>AB11+AB12</f>
        <v>0</v>
      </c>
    </row>
    <row r="13" spans="1:29" ht="19.95" customHeight="1" thickBot="1" x14ac:dyDescent="0.3">
      <c r="A13" s="190">
        <v>3</v>
      </c>
      <c r="B13" s="204">
        <f t="shared" ref="B13:B20" si="0">B12/(1+$C$3)</f>
        <v>0.94259590913375435</v>
      </c>
      <c r="C13" s="205">
        <f>'3.3a- CBA - Costs'!L12*B13</f>
        <v>0</v>
      </c>
      <c r="D13" s="370">
        <f>'3.3a- CBA - Costs'!M12*B13</f>
        <v>0</v>
      </c>
      <c r="E13" s="370">
        <f>'3.3a- CBA - Costs'!N12*B13</f>
        <v>0</v>
      </c>
      <c r="F13" s="205">
        <f>'3.3b - CBA - Benefits'!L19*B13</f>
        <v>0</v>
      </c>
      <c r="G13" s="370">
        <f>'3.3b - CBA - Benefits'!M19*B13</f>
        <v>0</v>
      </c>
      <c r="H13" s="370">
        <f>'3.3b - CBA - Benefits'!N19*B13</f>
        <v>0</v>
      </c>
      <c r="I13" s="174"/>
      <c r="J13" s="174"/>
      <c r="K13" s="174"/>
      <c r="L13" s="174"/>
      <c r="M13" s="174"/>
      <c r="N13" s="174"/>
      <c r="P13" s="341"/>
      <c r="Q13" s="349"/>
      <c r="R13" s="348">
        <f>'3.3b - CBA - Benefits'!L18</f>
        <v>0</v>
      </c>
      <c r="S13" s="348">
        <f>'3.3b - CBA - Benefits'!M18</f>
        <v>0</v>
      </c>
      <c r="T13" s="348">
        <f>'3.3b - CBA - Benefits'!N18</f>
        <v>0</v>
      </c>
      <c r="V13" s="211"/>
      <c r="W13" s="211"/>
      <c r="X13" s="425">
        <f>'3.3b - CBA - Benefits'!M18</f>
        <v>0</v>
      </c>
      <c r="Y13" s="422">
        <f>Y12+X13</f>
        <v>0</v>
      </c>
      <c r="Z13" s="422">
        <f>'3.3b - CBA - Benefits'!L18</f>
        <v>0</v>
      </c>
      <c r="AA13" s="422">
        <f>AA12+Z13</f>
        <v>0</v>
      </c>
      <c r="AB13" s="422">
        <f>'3.3b - CBA - Benefits'!N18</f>
        <v>0</v>
      </c>
      <c r="AC13" s="422">
        <f>AC12+AB13</f>
        <v>0</v>
      </c>
    </row>
    <row r="14" spans="1:29" ht="19.95" customHeight="1" thickBot="1" x14ac:dyDescent="0.3">
      <c r="A14" s="190">
        <v>4</v>
      </c>
      <c r="B14" s="204">
        <f t="shared" si="0"/>
        <v>0.9151416593531595</v>
      </c>
      <c r="C14" s="205">
        <f>'3.3a- CBA - Costs'!L13*B14</f>
        <v>0</v>
      </c>
      <c r="D14" s="370">
        <f>'3.3a- CBA - Costs'!M13*B14</f>
        <v>0</v>
      </c>
      <c r="E14" s="370">
        <f>'3.3a- CBA - Costs'!N13*B14</f>
        <v>0</v>
      </c>
      <c r="F14" s="205">
        <f>'3.3b - CBA - Benefits'!L20*B14</f>
        <v>0</v>
      </c>
      <c r="G14" s="370">
        <f>'3.3b - CBA - Benefits'!M20*B14</f>
        <v>0</v>
      </c>
      <c r="H14" s="370">
        <f>'3.3b - CBA - Benefits'!N20*B14</f>
        <v>0</v>
      </c>
      <c r="I14" s="174"/>
      <c r="J14" s="174"/>
      <c r="K14" s="174"/>
      <c r="L14" s="174"/>
      <c r="M14" s="174"/>
      <c r="N14" s="174"/>
      <c r="P14" s="211"/>
      <c r="Q14" s="350"/>
      <c r="R14" s="348">
        <f>'3.3b - CBA - Benefits'!L19</f>
        <v>0</v>
      </c>
      <c r="S14" s="348">
        <f>'3.3b - CBA - Benefits'!M19</f>
        <v>0</v>
      </c>
      <c r="T14" s="348">
        <f>'3.3b - CBA - Benefits'!N19</f>
        <v>0</v>
      </c>
      <c r="V14" s="211"/>
      <c r="W14" s="211"/>
      <c r="X14" s="425">
        <f>'3.3b - CBA - Benefits'!M19</f>
        <v>0</v>
      </c>
      <c r="Y14" s="422">
        <f t="shared" ref="Y14:Y21" si="1">Y13+X14</f>
        <v>0</v>
      </c>
      <c r="Z14" s="422">
        <f>'3.3b - CBA - Benefits'!L19</f>
        <v>0</v>
      </c>
      <c r="AA14" s="422">
        <f t="shared" ref="AA14:AA21" si="2">AA13+Z14</f>
        <v>0</v>
      </c>
      <c r="AB14" s="422">
        <f>'3.3b - CBA - Benefits'!N19</f>
        <v>0</v>
      </c>
      <c r="AC14" s="422">
        <f t="shared" ref="AC14:AC21" si="3">AC13+AB14</f>
        <v>0</v>
      </c>
    </row>
    <row r="15" spans="1:29" ht="19.95" customHeight="1" thickBot="1" x14ac:dyDescent="0.3">
      <c r="A15" s="190">
        <v>5</v>
      </c>
      <c r="B15" s="204">
        <f t="shared" si="0"/>
        <v>0.88848704791568878</v>
      </c>
      <c r="C15" s="205">
        <f>'3.3a- CBA - Costs'!L14*B15</f>
        <v>0</v>
      </c>
      <c r="D15" s="370">
        <f>'3.3a- CBA - Costs'!M14*B15</f>
        <v>0</v>
      </c>
      <c r="E15" s="370">
        <f>'3.3a- CBA - Costs'!N14*B15</f>
        <v>0</v>
      </c>
      <c r="F15" s="205">
        <f>'3.3b - CBA - Benefits'!L21*B15</f>
        <v>0</v>
      </c>
      <c r="G15" s="370">
        <f>'3.3b - CBA - Benefits'!M21*B15</f>
        <v>0</v>
      </c>
      <c r="H15" s="370">
        <f>'3.3b - CBA - Benefits'!N21*B15</f>
        <v>0</v>
      </c>
      <c r="I15" s="174"/>
      <c r="J15" s="174"/>
      <c r="K15" s="174"/>
      <c r="L15" s="174"/>
      <c r="M15" s="174"/>
      <c r="N15" s="174"/>
      <c r="P15" s="211"/>
      <c r="Q15" s="350"/>
      <c r="R15" s="348">
        <f>'3.3b - CBA - Benefits'!L20</f>
        <v>0</v>
      </c>
      <c r="S15" s="348">
        <f>'3.3b - CBA - Benefits'!M20</f>
        <v>0</v>
      </c>
      <c r="T15" s="348">
        <f>'3.3b - CBA - Benefits'!N20</f>
        <v>0</v>
      </c>
      <c r="V15" s="211"/>
      <c r="W15" s="211"/>
      <c r="X15" s="425">
        <f>'3.3b - CBA - Benefits'!M20</f>
        <v>0</v>
      </c>
      <c r="Y15" s="422">
        <f t="shared" si="1"/>
        <v>0</v>
      </c>
      <c r="Z15" s="422">
        <f>'3.3b - CBA - Benefits'!L20</f>
        <v>0</v>
      </c>
      <c r="AA15" s="422">
        <f t="shared" si="2"/>
        <v>0</v>
      </c>
      <c r="AB15" s="422">
        <f>'3.3b - CBA - Benefits'!N20</f>
        <v>0</v>
      </c>
      <c r="AC15" s="422">
        <f t="shared" si="3"/>
        <v>0</v>
      </c>
    </row>
    <row r="16" spans="1:29" ht="19.95" customHeight="1" thickBot="1" x14ac:dyDescent="0.3">
      <c r="A16" s="190">
        <v>6</v>
      </c>
      <c r="B16" s="204">
        <f t="shared" si="0"/>
        <v>0.86260878438416388</v>
      </c>
      <c r="C16" s="205">
        <f>'3.3a- CBA - Costs'!L15*B16</f>
        <v>0</v>
      </c>
      <c r="D16" s="370">
        <f>'3.3a- CBA - Costs'!M15*B16</f>
        <v>0</v>
      </c>
      <c r="E16" s="370">
        <f>'3.3a- CBA - Costs'!N15*B16</f>
        <v>0</v>
      </c>
      <c r="F16" s="205">
        <f>'3.3b - CBA - Benefits'!L22*B16</f>
        <v>0</v>
      </c>
      <c r="G16" s="370">
        <f>'3.3b - CBA - Benefits'!M22*B16</f>
        <v>0</v>
      </c>
      <c r="H16" s="370">
        <f>'3.3b - CBA - Benefits'!N22*B16</f>
        <v>0</v>
      </c>
      <c r="I16" s="174"/>
      <c r="J16" s="351"/>
      <c r="K16" s="182" t="s">
        <v>96</v>
      </c>
      <c r="L16" s="182" t="s">
        <v>97</v>
      </c>
      <c r="M16" s="183" t="s">
        <v>101</v>
      </c>
      <c r="N16" s="196"/>
      <c r="P16" s="211"/>
      <c r="Q16" s="350"/>
      <c r="R16" s="348">
        <f>'3.3b - CBA - Benefits'!L21</f>
        <v>0</v>
      </c>
      <c r="S16" s="348">
        <f>'3.3b - CBA - Benefits'!M21</f>
        <v>0</v>
      </c>
      <c r="T16" s="348">
        <f>'3.3b - CBA - Benefits'!N21</f>
        <v>0</v>
      </c>
      <c r="V16" s="211"/>
      <c r="W16" s="211"/>
      <c r="X16" s="425">
        <f>'3.3b - CBA - Benefits'!M21</f>
        <v>0</v>
      </c>
      <c r="Y16" s="422">
        <f t="shared" si="1"/>
        <v>0</v>
      </c>
      <c r="Z16" s="422">
        <f>'3.3b - CBA - Benefits'!L21</f>
        <v>0</v>
      </c>
      <c r="AA16" s="422">
        <f t="shared" si="2"/>
        <v>0</v>
      </c>
      <c r="AB16" s="422">
        <f>'3.3b - CBA - Benefits'!N21</f>
        <v>0</v>
      </c>
      <c r="AC16" s="422">
        <f t="shared" si="3"/>
        <v>0</v>
      </c>
    </row>
    <row r="17" spans="1:29" ht="19.95" customHeight="1" thickBot="1" x14ac:dyDescent="0.3">
      <c r="A17" s="190">
        <v>7</v>
      </c>
      <c r="B17" s="204">
        <f t="shared" si="0"/>
        <v>0.83748425668365423</v>
      </c>
      <c r="C17" s="205">
        <f>'3.3a- CBA - Costs'!L16*B17</f>
        <v>0</v>
      </c>
      <c r="D17" s="370">
        <f>'3.3a- CBA - Costs'!M16*B17</f>
        <v>0</v>
      </c>
      <c r="E17" s="370">
        <f>'3.3a- CBA - Costs'!N16*B17</f>
        <v>0</v>
      </c>
      <c r="F17" s="205">
        <f>'3.3b - CBA - Benefits'!L23*B17</f>
        <v>0</v>
      </c>
      <c r="G17" s="370">
        <f>'3.3b - CBA - Benefits'!M23*B17</f>
        <v>0</v>
      </c>
      <c r="H17" s="370">
        <f>'3.3b - CBA - Benefits'!N23*B17</f>
        <v>0</v>
      </c>
      <c r="I17" s="174"/>
      <c r="J17" s="352" t="s">
        <v>105</v>
      </c>
      <c r="K17" s="426">
        <f>F21-D21</f>
        <v>0</v>
      </c>
      <c r="L17" s="426">
        <f>G21-C21</f>
        <v>0</v>
      </c>
      <c r="M17" s="427">
        <f>H21-E21</f>
        <v>0</v>
      </c>
      <c r="N17" s="196"/>
      <c r="P17" s="211"/>
      <c r="Q17" s="350"/>
      <c r="R17" s="348">
        <f>'3.3b - CBA - Benefits'!L22</f>
        <v>0</v>
      </c>
      <c r="S17" s="348">
        <f>'3.3b - CBA - Benefits'!M22</f>
        <v>0</v>
      </c>
      <c r="T17" s="348">
        <f>'3.3b - CBA - Benefits'!N22</f>
        <v>0</v>
      </c>
      <c r="V17" s="211"/>
      <c r="W17" s="211"/>
      <c r="X17" s="425">
        <f>'3.3b - CBA - Benefits'!M22</f>
        <v>0</v>
      </c>
      <c r="Y17" s="422">
        <f t="shared" si="1"/>
        <v>0</v>
      </c>
      <c r="Z17" s="422">
        <f>'3.3b - CBA - Benefits'!L22</f>
        <v>0</v>
      </c>
      <c r="AA17" s="422">
        <f t="shared" si="2"/>
        <v>0</v>
      </c>
      <c r="AB17" s="422">
        <f>'3.3b - CBA - Benefits'!N22</f>
        <v>0</v>
      </c>
      <c r="AC17" s="422">
        <f t="shared" si="3"/>
        <v>0</v>
      </c>
    </row>
    <row r="18" spans="1:29" ht="19.95" customHeight="1" thickBot="1" x14ac:dyDescent="0.3">
      <c r="A18" s="190">
        <v>8</v>
      </c>
      <c r="B18" s="204">
        <f t="shared" si="0"/>
        <v>0.81309151134335356</v>
      </c>
      <c r="C18" s="205">
        <f>'3.3a- CBA - Costs'!L17*B18</f>
        <v>0</v>
      </c>
      <c r="D18" s="370">
        <f>'3.3a- CBA - Costs'!M17*B18</f>
        <v>0</v>
      </c>
      <c r="E18" s="370">
        <f>'3.3a- CBA - Costs'!N17*B18</f>
        <v>0</v>
      </c>
      <c r="F18" s="205">
        <f>'3.3b - CBA - Benefits'!L24*B18</f>
        <v>0</v>
      </c>
      <c r="G18" s="370">
        <f>'3.3b - CBA - Benefits'!M24*B18</f>
        <v>0</v>
      </c>
      <c r="H18" s="370">
        <f>'3.3b - CBA - Benefits'!N24*B18</f>
        <v>0</v>
      </c>
      <c r="I18" s="174"/>
      <c r="J18" s="352" t="s">
        <v>107</v>
      </c>
      <c r="K18" s="426" t="e">
        <f>D21/F21</f>
        <v>#DIV/0!</v>
      </c>
      <c r="L18" s="426" t="e">
        <f>C21/G21</f>
        <v>#DIV/0!</v>
      </c>
      <c r="M18" s="427" t="e">
        <f>E21/H21</f>
        <v>#DIV/0!</v>
      </c>
      <c r="N18" s="196"/>
      <c r="P18" s="211"/>
      <c r="Q18" s="350"/>
      <c r="R18" s="348">
        <f>'3.3b - CBA - Benefits'!L23</f>
        <v>0</v>
      </c>
      <c r="S18" s="348">
        <f>'3.3b - CBA - Benefits'!M23</f>
        <v>0</v>
      </c>
      <c r="T18" s="348">
        <f>'3.3b - CBA - Benefits'!N23</f>
        <v>0</v>
      </c>
      <c r="V18" s="211"/>
      <c r="W18" s="211"/>
      <c r="X18" s="425">
        <f>'3.3b - CBA - Benefits'!M23</f>
        <v>0</v>
      </c>
      <c r="Y18" s="422">
        <f t="shared" si="1"/>
        <v>0</v>
      </c>
      <c r="Z18" s="422">
        <f>'3.3b - CBA - Benefits'!L23</f>
        <v>0</v>
      </c>
      <c r="AA18" s="422">
        <f t="shared" si="2"/>
        <v>0</v>
      </c>
      <c r="AB18" s="422">
        <f>'3.3b - CBA - Benefits'!N23</f>
        <v>0</v>
      </c>
      <c r="AC18" s="422">
        <f t="shared" si="3"/>
        <v>0</v>
      </c>
    </row>
    <row r="19" spans="1:29" ht="19.95" customHeight="1" thickBot="1" x14ac:dyDescent="0.3">
      <c r="A19" s="190">
        <v>9</v>
      </c>
      <c r="B19" s="204">
        <f t="shared" si="0"/>
        <v>0.7894092343139355</v>
      </c>
      <c r="C19" s="205">
        <f>'3.3a- CBA - Costs'!L18*B19</f>
        <v>0</v>
      </c>
      <c r="D19" s="370">
        <f>'3.3a- CBA - Costs'!M18*B19</f>
        <v>0</v>
      </c>
      <c r="E19" s="370">
        <f>'3.3a- CBA - Costs'!N18*B19</f>
        <v>0</v>
      </c>
      <c r="F19" s="205">
        <f>'3.3b - CBA - Benefits'!L25*B19</f>
        <v>0</v>
      </c>
      <c r="G19" s="370">
        <f>'3.3b - CBA - Benefits'!M25*B19</f>
        <v>0</v>
      </c>
      <c r="H19" s="370">
        <f>'3.3b - CBA - Benefits'!N25*B19</f>
        <v>0</v>
      </c>
      <c r="I19" s="174"/>
      <c r="J19" s="352" t="s">
        <v>104</v>
      </c>
      <c r="K19" s="428" t="e">
        <f>IRR(R11:R21)</f>
        <v>#NUM!</v>
      </c>
      <c r="L19" s="428" t="e">
        <f>IRR(S11:S21)</f>
        <v>#NUM!</v>
      </c>
      <c r="M19" s="429" t="e">
        <f>IRR(T11:T21)</f>
        <v>#NUM!</v>
      </c>
      <c r="N19" s="196"/>
      <c r="P19" s="211"/>
      <c r="Q19" s="350"/>
      <c r="R19" s="348">
        <f>'3.3b - CBA - Benefits'!L24</f>
        <v>0</v>
      </c>
      <c r="S19" s="348">
        <f>'3.3b - CBA - Benefits'!M24</f>
        <v>0</v>
      </c>
      <c r="T19" s="348">
        <f>'3.3b - CBA - Benefits'!N24</f>
        <v>0</v>
      </c>
      <c r="V19" s="211"/>
      <c r="W19" s="211"/>
      <c r="X19" s="425">
        <f>'3.3b - CBA - Benefits'!M24</f>
        <v>0</v>
      </c>
      <c r="Y19" s="422">
        <f t="shared" si="1"/>
        <v>0</v>
      </c>
      <c r="Z19" s="422">
        <f>'3.3b - CBA - Benefits'!L24</f>
        <v>0</v>
      </c>
      <c r="AA19" s="422">
        <f t="shared" si="2"/>
        <v>0</v>
      </c>
      <c r="AB19" s="422">
        <f>'3.3b - CBA - Benefits'!N24</f>
        <v>0</v>
      </c>
      <c r="AC19" s="422">
        <f t="shared" si="3"/>
        <v>0</v>
      </c>
    </row>
    <row r="20" spans="1:29" ht="19.95" customHeight="1" thickBot="1" x14ac:dyDescent="0.3">
      <c r="A20" s="190">
        <v>10</v>
      </c>
      <c r="B20" s="204">
        <f t="shared" si="0"/>
        <v>0.76641673234362673</v>
      </c>
      <c r="C20" s="205">
        <f>'3.3a- CBA - Costs'!L19*B20</f>
        <v>0</v>
      </c>
      <c r="D20" s="370">
        <f>'3.3a- CBA - Costs'!M19*B20</f>
        <v>0</v>
      </c>
      <c r="E20" s="370">
        <f>'3.3a- CBA - Costs'!N19*B20</f>
        <v>0</v>
      </c>
      <c r="F20" s="205">
        <f>'3.3b - CBA - Benefits'!L26*B20</f>
        <v>0</v>
      </c>
      <c r="G20" s="370">
        <f>'3.3b - CBA - Benefits'!M26*B20</f>
        <v>0</v>
      </c>
      <c r="H20" s="370">
        <f>'3.3b - CBA - Benefits'!N26*B20</f>
        <v>0</v>
      </c>
      <c r="I20" s="174"/>
      <c r="J20" s="352" t="s">
        <v>106</v>
      </c>
      <c r="K20" s="430" t="e">
        <f>(F21-D21)/D21</f>
        <v>#DIV/0!</v>
      </c>
      <c r="L20" s="430" t="e">
        <f>(G21-C21)/C21</f>
        <v>#DIV/0!</v>
      </c>
      <c r="M20" s="431" t="e">
        <f>(H21-E21)/E21</f>
        <v>#DIV/0!</v>
      </c>
      <c r="N20" s="196"/>
      <c r="P20" s="211"/>
      <c r="Q20" s="350"/>
      <c r="R20" s="348">
        <f>'3.3b - CBA - Benefits'!L25</f>
        <v>0</v>
      </c>
      <c r="S20" s="348">
        <f>'3.3b - CBA - Benefits'!M25</f>
        <v>0</v>
      </c>
      <c r="T20" s="348">
        <f>'3.3b - CBA - Benefits'!N25</f>
        <v>0</v>
      </c>
      <c r="V20" s="211"/>
      <c r="W20" s="211"/>
      <c r="X20" s="425">
        <f>'3.3b - CBA - Benefits'!M25</f>
        <v>0</v>
      </c>
      <c r="Y20" s="422">
        <f t="shared" si="1"/>
        <v>0</v>
      </c>
      <c r="Z20" s="422">
        <f>'3.3b - CBA - Benefits'!L25</f>
        <v>0</v>
      </c>
      <c r="AA20" s="422">
        <f t="shared" si="2"/>
        <v>0</v>
      </c>
      <c r="AB20" s="422">
        <f>'3.3b - CBA - Benefits'!N25</f>
        <v>0</v>
      </c>
      <c r="AC20" s="422">
        <f t="shared" si="3"/>
        <v>0</v>
      </c>
    </row>
    <row r="21" spans="1:29" ht="19.95" customHeight="1" thickBot="1" x14ac:dyDescent="0.3">
      <c r="A21" s="361" t="s">
        <v>111</v>
      </c>
      <c r="B21" s="361"/>
      <c r="C21" s="371">
        <f t="shared" ref="C21:H21" si="4">SUM(C11:C20)</f>
        <v>0</v>
      </c>
      <c r="D21" s="372">
        <f t="shared" si="4"/>
        <v>0</v>
      </c>
      <c r="E21" s="373">
        <f t="shared" si="4"/>
        <v>0</v>
      </c>
      <c r="F21" s="374">
        <f t="shared" si="4"/>
        <v>0</v>
      </c>
      <c r="G21" s="372">
        <f t="shared" si="4"/>
        <v>0</v>
      </c>
      <c r="H21" s="372">
        <f t="shared" si="4"/>
        <v>0</v>
      </c>
      <c r="I21" s="174"/>
      <c r="J21" s="359" t="s">
        <v>118</v>
      </c>
      <c r="K21" s="432">
        <f>IF(AA22&lt;11,AA22,"Over 10 years")</f>
        <v>1</v>
      </c>
      <c r="L21" s="432">
        <f>IF(Y22&lt;11,Y22,"Over 10 years")</f>
        <v>1</v>
      </c>
      <c r="M21" s="433">
        <f>IF(AC22&lt;11,AC22,"Over 10 years")</f>
        <v>1</v>
      </c>
      <c r="N21" s="196"/>
      <c r="P21" s="211"/>
      <c r="Q21" s="350"/>
      <c r="R21" s="348">
        <f>'3.3b - CBA - Benefits'!L26</f>
        <v>0</v>
      </c>
      <c r="S21" s="348">
        <f>'3.3b - CBA - Benefits'!M26</f>
        <v>0</v>
      </c>
      <c r="T21" s="348">
        <f>'3.3b - CBA - Benefits'!N26</f>
        <v>0</v>
      </c>
      <c r="V21" s="211"/>
      <c r="W21" s="211"/>
      <c r="X21" s="425">
        <f>'3.3b - CBA - Benefits'!M26</f>
        <v>0</v>
      </c>
      <c r="Y21" s="422">
        <f t="shared" si="1"/>
        <v>0</v>
      </c>
      <c r="Z21" s="422">
        <f>'3.3b - CBA - Benefits'!L26</f>
        <v>0</v>
      </c>
      <c r="AA21" s="422">
        <f t="shared" si="2"/>
        <v>0</v>
      </c>
      <c r="AB21" s="422">
        <f>'3.3b - CBA - Benefits'!N26</f>
        <v>0</v>
      </c>
      <c r="AC21" s="422">
        <f t="shared" si="3"/>
        <v>0</v>
      </c>
    </row>
    <row r="22" spans="1:29" ht="60" customHeight="1" x14ac:dyDescent="0.25">
      <c r="A22" s="344"/>
      <c r="B22" s="344"/>
      <c r="C22" s="344"/>
      <c r="D22" s="344"/>
      <c r="E22" s="344"/>
      <c r="F22" s="344"/>
      <c r="G22" s="344"/>
      <c r="H22" s="344"/>
      <c r="I22" s="344"/>
      <c r="J22" s="344"/>
      <c r="K22" s="344"/>
      <c r="L22" s="344"/>
      <c r="M22" s="344"/>
      <c r="N22" s="196"/>
      <c r="V22" s="211"/>
      <c r="W22" s="211"/>
      <c r="X22" s="211"/>
      <c r="Y22" s="437">
        <f>COUNTIF(Y12:Y21,"&lt;0")+1</f>
        <v>1</v>
      </c>
      <c r="Z22" s="435"/>
      <c r="AA22" s="437">
        <f>COUNTIF(AA12:AA21,"&lt;0")+1</f>
        <v>1</v>
      </c>
      <c r="AB22" s="436"/>
      <c r="AC22" s="437">
        <f>COUNTIF(AC12:AC21,"&lt;0")+1</f>
        <v>1</v>
      </c>
    </row>
    <row r="23" spans="1:29" ht="45" customHeight="1" x14ac:dyDescent="0.25">
      <c r="A23" s="610" t="s">
        <v>50</v>
      </c>
      <c r="B23" s="611"/>
      <c r="C23" s="479">
        <f>'3.3a- CBA - Costs'!B22</f>
        <v>0</v>
      </c>
      <c r="D23" s="480"/>
      <c r="E23" s="362"/>
      <c r="F23" s="362"/>
      <c r="G23" s="174"/>
      <c r="H23" s="174"/>
      <c r="I23" s="189"/>
      <c r="J23" s="174"/>
      <c r="K23" s="174"/>
      <c r="L23" s="174"/>
      <c r="M23" s="174"/>
      <c r="N23" s="174"/>
    </row>
    <row r="24" spans="1:29" ht="45" customHeight="1" x14ac:dyDescent="0.25">
      <c r="A24" s="610" t="s">
        <v>13</v>
      </c>
      <c r="B24" s="611"/>
      <c r="C24" s="479">
        <f>'3.3a- CBA - Costs'!B23</f>
        <v>0</v>
      </c>
      <c r="D24" s="480"/>
      <c r="E24" s="362"/>
      <c r="F24" s="362"/>
      <c r="G24" s="174"/>
      <c r="H24" s="174"/>
      <c r="I24" s="189"/>
      <c r="J24" s="174"/>
      <c r="K24" s="174"/>
      <c r="L24" s="174"/>
      <c r="M24" s="174"/>
      <c r="N24" s="174"/>
    </row>
    <row r="25" spans="1:29" ht="19.95" customHeight="1" x14ac:dyDescent="0.25">
      <c r="A25" s="364"/>
      <c r="B25" s="363"/>
      <c r="C25" s="618"/>
      <c r="D25" s="618"/>
      <c r="E25" s="618"/>
      <c r="F25" s="618"/>
      <c r="G25" s="618"/>
      <c r="H25" s="618"/>
      <c r="I25" s="224"/>
      <c r="J25" s="224"/>
      <c r="K25" s="224"/>
      <c r="L25" s="224"/>
      <c r="M25" s="224"/>
      <c r="N25" s="196"/>
    </row>
    <row r="26" spans="1:29" ht="22.5" customHeight="1" x14ac:dyDescent="0.25">
      <c r="A26" s="619" t="s">
        <v>100</v>
      </c>
      <c r="B26" s="622" t="s">
        <v>117</v>
      </c>
      <c r="C26" s="612" t="s">
        <v>113</v>
      </c>
      <c r="D26" s="613"/>
      <c r="E26" s="614"/>
      <c r="F26" s="612" t="s">
        <v>196</v>
      </c>
      <c r="G26" s="613"/>
      <c r="H26" s="614"/>
      <c r="I26" s="174"/>
      <c r="J26" s="174"/>
      <c r="K26" s="174"/>
      <c r="L26" s="174"/>
      <c r="M26" s="174"/>
      <c r="N26" s="174"/>
    </row>
    <row r="27" spans="1:29" ht="22.5" customHeight="1" thickBot="1" x14ac:dyDescent="0.3">
      <c r="A27" s="620"/>
      <c r="B27" s="623"/>
      <c r="C27" s="615"/>
      <c r="D27" s="616"/>
      <c r="E27" s="617"/>
      <c r="F27" s="615"/>
      <c r="G27" s="616"/>
      <c r="H27" s="617"/>
      <c r="I27" s="174"/>
      <c r="J27" s="174"/>
      <c r="K27" s="174"/>
      <c r="L27" s="174"/>
      <c r="M27" s="174"/>
      <c r="N27" s="174"/>
    </row>
    <row r="28" spans="1:29" ht="19.95" customHeight="1" thickBot="1" x14ac:dyDescent="0.3">
      <c r="A28" s="621"/>
      <c r="B28" s="625"/>
      <c r="C28" s="367" t="s">
        <v>96</v>
      </c>
      <c r="D28" s="368" t="s">
        <v>97</v>
      </c>
      <c r="E28" s="369" t="s">
        <v>101</v>
      </c>
      <c r="F28" s="368" t="s">
        <v>96</v>
      </c>
      <c r="G28" s="368" t="s">
        <v>97</v>
      </c>
      <c r="H28" s="369" t="s">
        <v>101</v>
      </c>
      <c r="I28" s="174"/>
      <c r="J28" s="346"/>
      <c r="K28" s="174"/>
      <c r="L28" s="174"/>
      <c r="M28" s="174"/>
      <c r="N28" s="174"/>
    </row>
    <row r="29" spans="1:29" ht="19.95" customHeight="1" thickBot="1" x14ac:dyDescent="0.3">
      <c r="A29" s="190">
        <v>1</v>
      </c>
      <c r="B29" s="204">
        <v>1</v>
      </c>
      <c r="C29" s="205">
        <f>'3.3a- CBA - Costs'!L28*B29</f>
        <v>0</v>
      </c>
      <c r="D29" s="370">
        <f>'3.3a- CBA - Costs'!M28*B29</f>
        <v>0</v>
      </c>
      <c r="E29" s="370">
        <f>'3.3a- CBA - Costs'!N28*B29</f>
        <v>0</v>
      </c>
      <c r="F29" s="205">
        <f>'3.3b - CBA - Benefits'!L42*B29</f>
        <v>0</v>
      </c>
      <c r="G29" s="370">
        <f>'3.3b - CBA - Benefits'!M42*B29</f>
        <v>0</v>
      </c>
      <c r="H29" s="370">
        <f>'3.3b - CBA - Benefits'!N42*B29</f>
        <v>0</v>
      </c>
      <c r="I29" s="174"/>
      <c r="J29" s="174"/>
      <c r="K29" s="174"/>
      <c r="L29" s="174"/>
      <c r="M29" s="174"/>
      <c r="N29" s="174"/>
      <c r="P29" s="347" t="s">
        <v>190</v>
      </c>
      <c r="Q29" s="347"/>
      <c r="R29" s="348">
        <f>-'3.3a- CBA - Costs'!M28</f>
        <v>0</v>
      </c>
      <c r="S29" s="348">
        <f>-'3.3a- CBA - Costs'!L28</f>
        <v>0</v>
      </c>
      <c r="T29" s="348">
        <f>-'3.3a- CBA - Costs'!N28</f>
        <v>0</v>
      </c>
      <c r="V29" s="626" t="s">
        <v>237</v>
      </c>
      <c r="W29" s="627"/>
      <c r="X29" s="425">
        <f>-('3.3a- CBA - Costs'!B28+'3.3a- CBA - Costs'!D28)</f>
        <v>0</v>
      </c>
      <c r="Y29" s="434"/>
      <c r="Z29" s="422">
        <f>-('3.3a- CBA - Costs'!C28+'3.3a- CBA - Costs'!E28)</f>
        <v>0</v>
      </c>
      <c r="AA29" s="423"/>
      <c r="AB29" s="423">
        <f>-('3.3a- CBA - Costs'!B28+'3.3a- CBA - Costs'!D28+'3.3a- CBA - Costs'!C28+'3.3a- CBA - Costs'!E28)/2</f>
        <v>0</v>
      </c>
      <c r="AC29" s="423"/>
    </row>
    <row r="30" spans="1:29" ht="19.95" customHeight="1" thickBot="1" x14ac:dyDescent="0.3">
      <c r="A30" s="190">
        <v>2</v>
      </c>
      <c r="B30" s="204">
        <f>B29/(1+$C$3)</f>
        <v>0.970873786407767</v>
      </c>
      <c r="C30" s="205">
        <f>'3.3a- CBA - Costs'!L29*B30</f>
        <v>0</v>
      </c>
      <c r="D30" s="370">
        <f>'3.3a- CBA - Costs'!M29*B30</f>
        <v>0</v>
      </c>
      <c r="E30" s="370">
        <f>'3.3a- CBA - Costs'!N29*B30</f>
        <v>0</v>
      </c>
      <c r="F30" s="205">
        <f>'3.3b - CBA - Benefits'!L43*B30</f>
        <v>0</v>
      </c>
      <c r="G30" s="370">
        <f>'3.3b - CBA - Benefits'!M43*B30</f>
        <v>0</v>
      </c>
      <c r="H30" s="370">
        <f>'3.3b - CBA - Benefits'!N43*B30</f>
        <v>0</v>
      </c>
      <c r="I30" s="174"/>
      <c r="J30" s="174"/>
      <c r="K30" s="174"/>
      <c r="L30" s="174"/>
      <c r="M30" s="174"/>
      <c r="N30" s="174"/>
      <c r="P30" s="347" t="s">
        <v>191</v>
      </c>
      <c r="Q30" s="347"/>
      <c r="R30" s="348">
        <f>'3.3b - CBA - Benefits'!L42</f>
        <v>0</v>
      </c>
      <c r="S30" s="348">
        <f>'3.3b - CBA - Benefits'!M42</f>
        <v>0</v>
      </c>
      <c r="T30" s="348">
        <f>'3.3b - CBA - Benefits'!N42</f>
        <v>0</v>
      </c>
      <c r="V30" s="626" t="s">
        <v>238</v>
      </c>
      <c r="W30" s="627"/>
      <c r="X30" s="425">
        <f>'3.3b - CBA - Benefits'!M42</f>
        <v>0</v>
      </c>
      <c r="Y30" s="422">
        <f>X29+X30</f>
        <v>0</v>
      </c>
      <c r="Z30" s="422">
        <f>'3.3b - CBA - Benefits'!L42</f>
        <v>0</v>
      </c>
      <c r="AA30" s="422">
        <f>Z29+Z30</f>
        <v>0</v>
      </c>
      <c r="AB30" s="422">
        <f>'3.3b - CBA - Benefits'!N42</f>
        <v>0</v>
      </c>
      <c r="AC30" s="422">
        <f>AB29+AB30</f>
        <v>0</v>
      </c>
    </row>
    <row r="31" spans="1:29" ht="19.95" customHeight="1" thickBot="1" x14ac:dyDescent="0.3">
      <c r="A31" s="190">
        <v>3</v>
      </c>
      <c r="B31" s="204">
        <f t="shared" ref="B31:B38" si="5">B30/(1+$C$3)</f>
        <v>0.94259590913375435</v>
      </c>
      <c r="C31" s="205">
        <f>'3.3a- CBA - Costs'!L30*B31</f>
        <v>0</v>
      </c>
      <c r="D31" s="370">
        <f>'3.3a- CBA - Costs'!M30*B31</f>
        <v>0</v>
      </c>
      <c r="E31" s="370">
        <f>'3.3a- CBA - Costs'!N30*B31</f>
        <v>0</v>
      </c>
      <c r="F31" s="205">
        <f>'3.3b - CBA - Benefits'!L44*B31</f>
        <v>0</v>
      </c>
      <c r="G31" s="370">
        <f>'3.3b - CBA - Benefits'!M44*B31</f>
        <v>0</v>
      </c>
      <c r="H31" s="370">
        <f>'3.3b - CBA - Benefits'!N44*B31</f>
        <v>0</v>
      </c>
      <c r="I31" s="174"/>
      <c r="J31" s="174"/>
      <c r="K31" s="174"/>
      <c r="L31" s="174"/>
      <c r="M31" s="174"/>
      <c r="N31" s="174"/>
      <c r="P31" s="341"/>
      <c r="Q31" s="349"/>
      <c r="R31" s="348">
        <f>'3.3b - CBA - Benefits'!L43</f>
        <v>0</v>
      </c>
      <c r="S31" s="348">
        <f>'3.3b - CBA - Benefits'!M43</f>
        <v>0</v>
      </c>
      <c r="T31" s="348">
        <f>'3.3b - CBA - Benefits'!N43</f>
        <v>0</v>
      </c>
      <c r="V31" s="211"/>
      <c r="W31" s="211"/>
      <c r="X31" s="425">
        <f>'3.3b - CBA - Benefits'!M43</f>
        <v>0</v>
      </c>
      <c r="Y31" s="422">
        <f>Y30+X31</f>
        <v>0</v>
      </c>
      <c r="Z31" s="422">
        <f>'3.3b - CBA - Benefits'!L43</f>
        <v>0</v>
      </c>
      <c r="AA31" s="422">
        <f>AA30+Z31</f>
        <v>0</v>
      </c>
      <c r="AB31" s="422">
        <f>'3.3b - CBA - Benefits'!N43</f>
        <v>0</v>
      </c>
      <c r="AC31" s="422">
        <f>AC30+AB31</f>
        <v>0</v>
      </c>
    </row>
    <row r="32" spans="1:29" ht="19.95" customHeight="1" thickBot="1" x14ac:dyDescent="0.3">
      <c r="A32" s="190">
        <v>4</v>
      </c>
      <c r="B32" s="204">
        <f t="shared" si="5"/>
        <v>0.9151416593531595</v>
      </c>
      <c r="C32" s="205">
        <f>'3.3a- CBA - Costs'!L31*B32</f>
        <v>0</v>
      </c>
      <c r="D32" s="370">
        <f>'3.3a- CBA - Costs'!M31*B32</f>
        <v>0</v>
      </c>
      <c r="E32" s="370">
        <f>'3.3a- CBA - Costs'!N31*B32</f>
        <v>0</v>
      </c>
      <c r="F32" s="205">
        <f>'3.3b - CBA - Benefits'!L45*B32</f>
        <v>0</v>
      </c>
      <c r="G32" s="370">
        <f>'3.3b - CBA - Benefits'!M45*B32</f>
        <v>0</v>
      </c>
      <c r="H32" s="370">
        <f>'3.3b - CBA - Benefits'!N45*B32</f>
        <v>0</v>
      </c>
      <c r="I32" s="174"/>
      <c r="J32" s="174"/>
      <c r="K32" s="174"/>
      <c r="L32" s="174"/>
      <c r="M32" s="174"/>
      <c r="N32" s="174"/>
      <c r="P32" s="211"/>
      <c r="Q32" s="350"/>
      <c r="R32" s="348">
        <f>'3.3b - CBA - Benefits'!L44</f>
        <v>0</v>
      </c>
      <c r="S32" s="348">
        <f>'3.3b - CBA - Benefits'!M44</f>
        <v>0</v>
      </c>
      <c r="T32" s="348">
        <f>'3.3b - CBA - Benefits'!N44</f>
        <v>0</v>
      </c>
      <c r="V32" s="211"/>
      <c r="W32" s="211"/>
      <c r="X32" s="425">
        <f>'3.3b - CBA - Benefits'!M44</f>
        <v>0</v>
      </c>
      <c r="Y32" s="422">
        <f t="shared" ref="Y32:Y39" si="6">Y31+X32</f>
        <v>0</v>
      </c>
      <c r="Z32" s="422">
        <f>'3.3b - CBA - Benefits'!L44</f>
        <v>0</v>
      </c>
      <c r="AA32" s="422">
        <f t="shared" ref="AA32:AA39" si="7">AA31+Z32</f>
        <v>0</v>
      </c>
      <c r="AB32" s="422">
        <f>'3.3b - CBA - Benefits'!N44</f>
        <v>0</v>
      </c>
      <c r="AC32" s="422">
        <f t="shared" ref="AC32:AC39" si="8">AC31+AB32</f>
        <v>0</v>
      </c>
    </row>
    <row r="33" spans="1:29" ht="19.95" customHeight="1" thickBot="1" x14ac:dyDescent="0.3">
      <c r="A33" s="190">
        <v>5</v>
      </c>
      <c r="B33" s="204">
        <f t="shared" si="5"/>
        <v>0.88848704791568878</v>
      </c>
      <c r="C33" s="205">
        <f>'3.3a- CBA - Costs'!L32*B33</f>
        <v>0</v>
      </c>
      <c r="D33" s="370">
        <f>'3.3a- CBA - Costs'!M32*B33</f>
        <v>0</v>
      </c>
      <c r="E33" s="370">
        <f>'3.3a- CBA - Costs'!N32*B33</f>
        <v>0</v>
      </c>
      <c r="F33" s="205">
        <f>'3.3b - CBA - Benefits'!L46*B33</f>
        <v>0</v>
      </c>
      <c r="G33" s="370">
        <f>'3.3b - CBA - Benefits'!M46*B33</f>
        <v>0</v>
      </c>
      <c r="H33" s="370">
        <f>'3.3b - CBA - Benefits'!N46*B33</f>
        <v>0</v>
      </c>
      <c r="I33" s="174"/>
      <c r="J33" s="174"/>
      <c r="K33" s="174"/>
      <c r="L33" s="174"/>
      <c r="M33" s="174"/>
      <c r="N33" s="174"/>
      <c r="P33" s="211"/>
      <c r="Q33" s="350"/>
      <c r="R33" s="348">
        <f>'3.3b - CBA - Benefits'!L45</f>
        <v>0</v>
      </c>
      <c r="S33" s="348">
        <f>'3.3b - CBA - Benefits'!M45</f>
        <v>0</v>
      </c>
      <c r="T33" s="348">
        <f>'3.3b - CBA - Benefits'!N45</f>
        <v>0</v>
      </c>
      <c r="V33" s="211"/>
      <c r="W33" s="211"/>
      <c r="X33" s="425">
        <f>'3.3b - CBA - Benefits'!M45</f>
        <v>0</v>
      </c>
      <c r="Y33" s="422">
        <f t="shared" si="6"/>
        <v>0</v>
      </c>
      <c r="Z33" s="422">
        <f>'3.3b - CBA - Benefits'!L45</f>
        <v>0</v>
      </c>
      <c r="AA33" s="422">
        <f t="shared" si="7"/>
        <v>0</v>
      </c>
      <c r="AB33" s="422">
        <f>'3.3b - CBA - Benefits'!N45</f>
        <v>0</v>
      </c>
      <c r="AC33" s="422">
        <f t="shared" si="8"/>
        <v>0</v>
      </c>
    </row>
    <row r="34" spans="1:29" ht="19.95" customHeight="1" thickBot="1" x14ac:dyDescent="0.3">
      <c r="A34" s="190">
        <v>6</v>
      </c>
      <c r="B34" s="204">
        <f t="shared" si="5"/>
        <v>0.86260878438416388</v>
      </c>
      <c r="C34" s="205">
        <f>'3.3a- CBA - Costs'!L33*B34</f>
        <v>0</v>
      </c>
      <c r="D34" s="370">
        <f>'3.3a- CBA - Costs'!M33*B34</f>
        <v>0</v>
      </c>
      <c r="E34" s="370">
        <f>'3.3a- CBA - Costs'!N33*B34</f>
        <v>0</v>
      </c>
      <c r="F34" s="205">
        <f>'3.3b - CBA - Benefits'!L47*B34</f>
        <v>0</v>
      </c>
      <c r="G34" s="370">
        <f>'3.3b - CBA - Benefits'!M47*B34</f>
        <v>0</v>
      </c>
      <c r="H34" s="370">
        <f>'3.3b - CBA - Benefits'!N47*B34</f>
        <v>0</v>
      </c>
      <c r="I34" s="174"/>
      <c r="J34" s="351"/>
      <c r="K34" s="182" t="s">
        <v>96</v>
      </c>
      <c r="L34" s="182" t="s">
        <v>97</v>
      </c>
      <c r="M34" s="183" t="s">
        <v>101</v>
      </c>
      <c r="N34" s="174"/>
      <c r="P34" s="211"/>
      <c r="Q34" s="350"/>
      <c r="R34" s="348">
        <f>'3.3b - CBA - Benefits'!L46</f>
        <v>0</v>
      </c>
      <c r="S34" s="348">
        <f>'3.3b - CBA - Benefits'!M46</f>
        <v>0</v>
      </c>
      <c r="T34" s="348">
        <f>'3.3b - CBA - Benefits'!N46</f>
        <v>0</v>
      </c>
      <c r="V34" s="211"/>
      <c r="W34" s="211"/>
      <c r="X34" s="425">
        <f>'3.3b - CBA - Benefits'!M46</f>
        <v>0</v>
      </c>
      <c r="Y34" s="422">
        <f t="shared" si="6"/>
        <v>0</v>
      </c>
      <c r="Z34" s="422">
        <f>'3.3b - CBA - Benefits'!L46</f>
        <v>0</v>
      </c>
      <c r="AA34" s="422">
        <f t="shared" si="7"/>
        <v>0</v>
      </c>
      <c r="AB34" s="422">
        <f>'3.3b - CBA - Benefits'!N46</f>
        <v>0</v>
      </c>
      <c r="AC34" s="422">
        <f t="shared" si="8"/>
        <v>0</v>
      </c>
    </row>
    <row r="35" spans="1:29" ht="19.95" customHeight="1" thickBot="1" x14ac:dyDescent="0.3">
      <c r="A35" s="190">
        <v>7</v>
      </c>
      <c r="B35" s="204">
        <f t="shared" si="5"/>
        <v>0.83748425668365423</v>
      </c>
      <c r="C35" s="205">
        <f>'3.3a- CBA - Costs'!L34*B35</f>
        <v>0</v>
      </c>
      <c r="D35" s="370">
        <f>'3.3a- CBA - Costs'!M34*B35</f>
        <v>0</v>
      </c>
      <c r="E35" s="370">
        <f>'3.3a- CBA - Costs'!N34*B35</f>
        <v>0</v>
      </c>
      <c r="F35" s="205">
        <f>'3.3b - CBA - Benefits'!L48*B35</f>
        <v>0</v>
      </c>
      <c r="G35" s="370">
        <f>'3.3b - CBA - Benefits'!M48*B35</f>
        <v>0</v>
      </c>
      <c r="H35" s="370">
        <f>'3.3b - CBA - Benefits'!N48*B35</f>
        <v>0</v>
      </c>
      <c r="I35" s="174"/>
      <c r="J35" s="352" t="s">
        <v>105</v>
      </c>
      <c r="K35" s="426">
        <f>F39-D39</f>
        <v>0</v>
      </c>
      <c r="L35" s="426">
        <f>G39-C39</f>
        <v>0</v>
      </c>
      <c r="M35" s="427">
        <f>H39-E39</f>
        <v>0</v>
      </c>
      <c r="N35" s="196"/>
      <c r="P35" s="211"/>
      <c r="Q35" s="350"/>
      <c r="R35" s="348">
        <f>'3.3b - CBA - Benefits'!L47</f>
        <v>0</v>
      </c>
      <c r="S35" s="348">
        <f>'3.3b - CBA - Benefits'!M47</f>
        <v>0</v>
      </c>
      <c r="T35" s="348">
        <f>'3.3b - CBA - Benefits'!N47</f>
        <v>0</v>
      </c>
      <c r="V35" s="211"/>
      <c r="W35" s="211"/>
      <c r="X35" s="425">
        <f>'3.3b - CBA - Benefits'!M47</f>
        <v>0</v>
      </c>
      <c r="Y35" s="422">
        <f t="shared" si="6"/>
        <v>0</v>
      </c>
      <c r="Z35" s="422">
        <f>'3.3b - CBA - Benefits'!L47</f>
        <v>0</v>
      </c>
      <c r="AA35" s="422">
        <f t="shared" si="7"/>
        <v>0</v>
      </c>
      <c r="AB35" s="422">
        <f>'3.3b - CBA - Benefits'!N47</f>
        <v>0</v>
      </c>
      <c r="AC35" s="422">
        <f t="shared" si="8"/>
        <v>0</v>
      </c>
    </row>
    <row r="36" spans="1:29" ht="19.95" customHeight="1" thickBot="1" x14ac:dyDescent="0.3">
      <c r="A36" s="190">
        <v>8</v>
      </c>
      <c r="B36" s="204">
        <f t="shared" si="5"/>
        <v>0.81309151134335356</v>
      </c>
      <c r="C36" s="205">
        <f>'3.3a- CBA - Costs'!L35*B36</f>
        <v>0</v>
      </c>
      <c r="D36" s="370">
        <f>'3.3a- CBA - Costs'!M35*B36</f>
        <v>0</v>
      </c>
      <c r="E36" s="370">
        <f>'3.3a- CBA - Costs'!N35*B36</f>
        <v>0</v>
      </c>
      <c r="F36" s="205">
        <f>'3.3b - CBA - Benefits'!L49*B36</f>
        <v>0</v>
      </c>
      <c r="G36" s="370">
        <f>'3.3b - CBA - Benefits'!M49*B36</f>
        <v>0</v>
      </c>
      <c r="H36" s="370">
        <f>'3.3b - CBA - Benefits'!N49*B36</f>
        <v>0</v>
      </c>
      <c r="I36" s="174"/>
      <c r="J36" s="352" t="s">
        <v>107</v>
      </c>
      <c r="K36" s="426" t="e">
        <f>D39/F39</f>
        <v>#DIV/0!</v>
      </c>
      <c r="L36" s="426" t="e">
        <f>C39/G39</f>
        <v>#DIV/0!</v>
      </c>
      <c r="M36" s="427" t="e">
        <f>E39/H39</f>
        <v>#DIV/0!</v>
      </c>
      <c r="N36" s="196"/>
      <c r="P36" s="211"/>
      <c r="Q36" s="350"/>
      <c r="R36" s="348">
        <f>'3.3b - CBA - Benefits'!L48</f>
        <v>0</v>
      </c>
      <c r="S36" s="348">
        <f>'3.3b - CBA - Benefits'!M48</f>
        <v>0</v>
      </c>
      <c r="T36" s="348">
        <f>'3.3b - CBA - Benefits'!N48</f>
        <v>0</v>
      </c>
      <c r="V36" s="211"/>
      <c r="W36" s="211"/>
      <c r="X36" s="425">
        <f>'3.3b - CBA - Benefits'!M48</f>
        <v>0</v>
      </c>
      <c r="Y36" s="422">
        <f t="shared" si="6"/>
        <v>0</v>
      </c>
      <c r="Z36" s="422">
        <f>'3.3b - CBA - Benefits'!L48</f>
        <v>0</v>
      </c>
      <c r="AA36" s="422">
        <f t="shared" si="7"/>
        <v>0</v>
      </c>
      <c r="AB36" s="422">
        <f>'3.3b - CBA - Benefits'!N48</f>
        <v>0</v>
      </c>
      <c r="AC36" s="422">
        <f t="shared" si="8"/>
        <v>0</v>
      </c>
    </row>
    <row r="37" spans="1:29" ht="19.95" customHeight="1" thickBot="1" x14ac:dyDescent="0.3">
      <c r="A37" s="190">
        <v>9</v>
      </c>
      <c r="B37" s="204">
        <f t="shared" si="5"/>
        <v>0.7894092343139355</v>
      </c>
      <c r="C37" s="205">
        <f>'3.3a- CBA - Costs'!L36*B37</f>
        <v>0</v>
      </c>
      <c r="D37" s="370">
        <f>'3.3a- CBA - Costs'!M36*B37</f>
        <v>0</v>
      </c>
      <c r="E37" s="370">
        <f>'3.3a- CBA - Costs'!N36*B37</f>
        <v>0</v>
      </c>
      <c r="F37" s="205">
        <f>'3.3b - CBA - Benefits'!L50*B37</f>
        <v>0</v>
      </c>
      <c r="G37" s="370">
        <f>'3.3b - CBA - Benefits'!M50*B37</f>
        <v>0</v>
      </c>
      <c r="H37" s="370">
        <f>'3.3b - CBA - Benefits'!N50*B37</f>
        <v>0</v>
      </c>
      <c r="I37" s="174"/>
      <c r="J37" s="352" t="s">
        <v>104</v>
      </c>
      <c r="K37" s="428" t="e">
        <f>IRR(R29:R39)</f>
        <v>#NUM!</v>
      </c>
      <c r="L37" s="428" t="e">
        <f>IRR(S29:S39)</f>
        <v>#NUM!</v>
      </c>
      <c r="M37" s="429" t="e">
        <f>IRR(T29:T39)</f>
        <v>#NUM!</v>
      </c>
      <c r="N37" s="196"/>
      <c r="P37" s="211"/>
      <c r="Q37" s="350"/>
      <c r="R37" s="348">
        <f>'3.3b - CBA - Benefits'!L49</f>
        <v>0</v>
      </c>
      <c r="S37" s="348">
        <f>'3.3b - CBA - Benefits'!M49</f>
        <v>0</v>
      </c>
      <c r="T37" s="348">
        <f>'3.3b - CBA - Benefits'!N49</f>
        <v>0</v>
      </c>
      <c r="V37" s="211"/>
      <c r="W37" s="211"/>
      <c r="X37" s="425">
        <f>'3.3b - CBA - Benefits'!M49</f>
        <v>0</v>
      </c>
      <c r="Y37" s="422">
        <f t="shared" si="6"/>
        <v>0</v>
      </c>
      <c r="Z37" s="422">
        <f>'3.3b - CBA - Benefits'!L49</f>
        <v>0</v>
      </c>
      <c r="AA37" s="422">
        <f t="shared" si="7"/>
        <v>0</v>
      </c>
      <c r="AB37" s="422">
        <f>'3.3b - CBA - Benefits'!N49</f>
        <v>0</v>
      </c>
      <c r="AC37" s="422">
        <f t="shared" si="8"/>
        <v>0</v>
      </c>
    </row>
    <row r="38" spans="1:29" ht="19.95" customHeight="1" thickBot="1" x14ac:dyDescent="0.3">
      <c r="A38" s="190">
        <v>10</v>
      </c>
      <c r="B38" s="204">
        <f t="shared" si="5"/>
        <v>0.76641673234362673</v>
      </c>
      <c r="C38" s="205">
        <f>'3.3a- CBA - Costs'!L37*B38</f>
        <v>0</v>
      </c>
      <c r="D38" s="370">
        <f>'3.3a- CBA - Costs'!M37*B38</f>
        <v>0</v>
      </c>
      <c r="E38" s="370">
        <f>'3.3a- CBA - Costs'!N37*B38</f>
        <v>0</v>
      </c>
      <c r="F38" s="205">
        <f>'3.3b - CBA - Benefits'!L51*B38</f>
        <v>0</v>
      </c>
      <c r="G38" s="370">
        <f>'3.3b - CBA - Benefits'!M51*B38</f>
        <v>0</v>
      </c>
      <c r="H38" s="370">
        <f>'3.3b - CBA - Benefits'!N51*B38</f>
        <v>0</v>
      </c>
      <c r="I38" s="174"/>
      <c r="J38" s="352" t="s">
        <v>106</v>
      </c>
      <c r="K38" s="430" t="e">
        <f>(F39-D39)/D39</f>
        <v>#DIV/0!</v>
      </c>
      <c r="L38" s="430" t="e">
        <f>(G39-C39)/C39</f>
        <v>#DIV/0!</v>
      </c>
      <c r="M38" s="431" t="e">
        <f>(H39-E39)/E39</f>
        <v>#DIV/0!</v>
      </c>
      <c r="N38" s="196"/>
      <c r="P38" s="211"/>
      <c r="Q38" s="350"/>
      <c r="R38" s="348">
        <f>'3.3b - CBA - Benefits'!L50</f>
        <v>0</v>
      </c>
      <c r="S38" s="348">
        <f>'3.3b - CBA - Benefits'!M50</f>
        <v>0</v>
      </c>
      <c r="T38" s="348">
        <f>'3.3b - CBA - Benefits'!N50</f>
        <v>0</v>
      </c>
      <c r="V38" s="211"/>
      <c r="W38" s="211"/>
      <c r="X38" s="425">
        <f>'3.3b - CBA - Benefits'!M50</f>
        <v>0</v>
      </c>
      <c r="Y38" s="422">
        <f t="shared" si="6"/>
        <v>0</v>
      </c>
      <c r="Z38" s="422">
        <f>'3.3b - CBA - Benefits'!L50</f>
        <v>0</v>
      </c>
      <c r="AA38" s="422">
        <f t="shared" si="7"/>
        <v>0</v>
      </c>
      <c r="AB38" s="422">
        <f>'3.3b - CBA - Benefits'!N50</f>
        <v>0</v>
      </c>
      <c r="AC38" s="422">
        <f t="shared" si="8"/>
        <v>0</v>
      </c>
    </row>
    <row r="39" spans="1:29" ht="19.95" customHeight="1" thickBot="1" x14ac:dyDescent="0.3">
      <c r="A39" s="361" t="s">
        <v>111</v>
      </c>
      <c r="B39" s="361"/>
      <c r="C39" s="371">
        <f t="shared" ref="C39:H39" si="9">SUM(C29:C38)</f>
        <v>0</v>
      </c>
      <c r="D39" s="372">
        <f t="shared" si="9"/>
        <v>0</v>
      </c>
      <c r="E39" s="373">
        <f t="shared" si="9"/>
        <v>0</v>
      </c>
      <c r="F39" s="374">
        <f t="shared" si="9"/>
        <v>0</v>
      </c>
      <c r="G39" s="372">
        <f t="shared" si="9"/>
        <v>0</v>
      </c>
      <c r="H39" s="372">
        <f t="shared" si="9"/>
        <v>0</v>
      </c>
      <c r="I39" s="174"/>
      <c r="J39" s="359" t="s">
        <v>118</v>
      </c>
      <c r="K39" s="432">
        <f>IF(AA40&lt;11,AA40,"Over 10 years")</f>
        <v>1</v>
      </c>
      <c r="L39" s="432">
        <f>IF(Y40&lt;11,Y40,"Over 10 years")</f>
        <v>1</v>
      </c>
      <c r="M39" s="433">
        <f>IF(AC40&lt;11,AC40,"Over 10 years")</f>
        <v>1</v>
      </c>
      <c r="N39" s="196"/>
      <c r="P39" s="211"/>
      <c r="Q39" s="350"/>
      <c r="R39" s="348">
        <f>'3.3b - CBA - Benefits'!L51</f>
        <v>0</v>
      </c>
      <c r="S39" s="348">
        <f>'3.3b - CBA - Benefits'!M51</f>
        <v>0</v>
      </c>
      <c r="T39" s="348">
        <f>'3.3b - CBA - Benefits'!N51</f>
        <v>0</v>
      </c>
      <c r="V39" s="211"/>
      <c r="W39" s="211"/>
      <c r="X39" s="425">
        <f>'3.3b - CBA - Benefits'!M51</f>
        <v>0</v>
      </c>
      <c r="Y39" s="422">
        <f t="shared" si="6"/>
        <v>0</v>
      </c>
      <c r="Z39" s="422">
        <f>'3.3b - CBA - Benefits'!L51</f>
        <v>0</v>
      </c>
      <c r="AA39" s="422">
        <f t="shared" si="7"/>
        <v>0</v>
      </c>
      <c r="AB39" s="422">
        <f>'3.3b - CBA - Benefits'!N51</f>
        <v>0</v>
      </c>
      <c r="AC39" s="422">
        <f t="shared" si="8"/>
        <v>0</v>
      </c>
    </row>
    <row r="40" spans="1:29" ht="60" customHeight="1" x14ac:dyDescent="0.25">
      <c r="A40" s="360"/>
      <c r="B40" s="360"/>
      <c r="C40" s="360"/>
      <c r="D40" s="360"/>
      <c r="E40" s="360"/>
      <c r="F40" s="360"/>
      <c r="G40" s="360"/>
      <c r="H40" s="360"/>
      <c r="I40" s="360"/>
      <c r="J40" s="360"/>
      <c r="K40" s="360"/>
      <c r="L40" s="360"/>
      <c r="M40" s="360"/>
      <c r="V40" s="211"/>
      <c r="W40" s="211"/>
      <c r="X40" s="211"/>
      <c r="Y40" s="437">
        <f>COUNTIF(Y30:Y39,"&lt;0")+1</f>
        <v>1</v>
      </c>
      <c r="Z40" s="435"/>
      <c r="AA40" s="437">
        <f>COUNTIF(AA30:AA39,"&lt;0")+1</f>
        <v>1</v>
      </c>
      <c r="AB40" s="436"/>
      <c r="AC40" s="437">
        <f>COUNTIF(AC30:AC39,"&lt;0")+1</f>
        <v>1</v>
      </c>
    </row>
    <row r="41" spans="1:29" ht="45" customHeight="1" x14ac:dyDescent="0.25">
      <c r="A41" s="610" t="s">
        <v>50</v>
      </c>
      <c r="B41" s="611"/>
      <c r="C41" s="479">
        <f>'3.3a- CBA - Costs'!B40</f>
        <v>0</v>
      </c>
      <c r="D41" s="480"/>
      <c r="E41" s="362"/>
      <c r="F41" s="362"/>
      <c r="G41" s="174"/>
      <c r="H41" s="174"/>
      <c r="I41" s="189"/>
      <c r="J41" s="174"/>
      <c r="K41" s="174"/>
      <c r="L41" s="174"/>
      <c r="M41" s="174"/>
      <c r="N41" s="174"/>
    </row>
    <row r="42" spans="1:29" ht="45" customHeight="1" x14ac:dyDescent="0.25">
      <c r="A42" s="610" t="s">
        <v>13</v>
      </c>
      <c r="B42" s="611"/>
      <c r="C42" s="479">
        <f>'3.3a- CBA - Costs'!B41</f>
        <v>0</v>
      </c>
      <c r="D42" s="480"/>
      <c r="E42" s="362"/>
      <c r="F42" s="362"/>
      <c r="G42" s="174"/>
      <c r="H42" s="174"/>
      <c r="I42" s="189"/>
      <c r="J42" s="174"/>
      <c r="K42" s="174"/>
      <c r="L42" s="174"/>
      <c r="M42" s="174"/>
      <c r="N42" s="174"/>
    </row>
    <row r="43" spans="1:29" ht="19.95" customHeight="1" x14ac:dyDescent="0.25">
      <c r="A43" s="364"/>
      <c r="B43" s="363"/>
      <c r="C43" s="618"/>
      <c r="D43" s="618"/>
      <c r="E43" s="618"/>
      <c r="F43" s="618"/>
      <c r="G43" s="618"/>
      <c r="H43" s="618"/>
      <c r="I43" s="224"/>
      <c r="J43" s="224"/>
      <c r="K43" s="224"/>
      <c r="L43" s="224"/>
      <c r="M43" s="224"/>
      <c r="N43" s="196"/>
    </row>
    <row r="44" spans="1:29" ht="22.5" customHeight="1" x14ac:dyDescent="0.25">
      <c r="A44" s="619" t="s">
        <v>100</v>
      </c>
      <c r="B44" s="622" t="s">
        <v>117</v>
      </c>
      <c r="C44" s="612" t="s">
        <v>113</v>
      </c>
      <c r="D44" s="613"/>
      <c r="E44" s="614"/>
      <c r="F44" s="612" t="s">
        <v>196</v>
      </c>
      <c r="G44" s="613"/>
      <c r="H44" s="614"/>
      <c r="I44" s="174"/>
      <c r="J44" s="174"/>
      <c r="K44" s="174"/>
      <c r="L44" s="174"/>
      <c r="M44" s="174"/>
      <c r="N44" s="174"/>
    </row>
    <row r="45" spans="1:29" ht="22.5" customHeight="1" thickBot="1" x14ac:dyDescent="0.3">
      <c r="A45" s="620"/>
      <c r="B45" s="623"/>
      <c r="C45" s="615"/>
      <c r="D45" s="616"/>
      <c r="E45" s="617"/>
      <c r="F45" s="615"/>
      <c r="G45" s="616"/>
      <c r="H45" s="617"/>
      <c r="I45" s="174"/>
      <c r="J45" s="174"/>
      <c r="K45" s="174"/>
      <c r="L45" s="174"/>
      <c r="M45" s="174"/>
      <c r="N45" s="174"/>
    </row>
    <row r="46" spans="1:29" ht="19.95" customHeight="1" thickBot="1" x14ac:dyDescent="0.3">
      <c r="A46" s="621"/>
      <c r="B46" s="625"/>
      <c r="C46" s="367" t="s">
        <v>96</v>
      </c>
      <c r="D46" s="368" t="s">
        <v>97</v>
      </c>
      <c r="E46" s="369" t="s">
        <v>101</v>
      </c>
      <c r="F46" s="368" t="s">
        <v>96</v>
      </c>
      <c r="G46" s="368" t="s">
        <v>97</v>
      </c>
      <c r="H46" s="369" t="s">
        <v>101</v>
      </c>
      <c r="I46" s="174"/>
      <c r="J46" s="346"/>
      <c r="K46" s="174"/>
      <c r="L46" s="174"/>
      <c r="M46" s="174"/>
      <c r="N46" s="174"/>
    </row>
    <row r="47" spans="1:29" ht="19.95" customHeight="1" thickBot="1" x14ac:dyDescent="0.3">
      <c r="A47" s="190">
        <v>1</v>
      </c>
      <c r="B47" s="204">
        <v>1</v>
      </c>
      <c r="C47" s="205">
        <f>'3.3a- CBA - Costs'!L46*B47</f>
        <v>0</v>
      </c>
      <c r="D47" s="370">
        <f>'3.3a- CBA - Costs'!M46*B47</f>
        <v>0</v>
      </c>
      <c r="E47" s="370">
        <f>'3.3a- CBA - Costs'!N46*B47</f>
        <v>0</v>
      </c>
      <c r="F47" s="205">
        <f>'3.3b - CBA - Benefits'!L67*B47</f>
        <v>0</v>
      </c>
      <c r="G47" s="370">
        <f>'3.3b - CBA - Benefits'!M67*B47</f>
        <v>0</v>
      </c>
      <c r="H47" s="370">
        <f>'3.3b - CBA - Benefits'!N67*B47</f>
        <v>0</v>
      </c>
      <c r="I47" s="174"/>
      <c r="J47" s="174"/>
      <c r="K47" s="174"/>
      <c r="L47" s="174"/>
      <c r="M47" s="174"/>
      <c r="N47" s="174"/>
      <c r="P47" s="347" t="s">
        <v>190</v>
      </c>
      <c r="Q47" s="347"/>
      <c r="R47" s="348">
        <f>-'3.3a- CBA - Costs'!M46</f>
        <v>0</v>
      </c>
      <c r="S47" s="348">
        <f>-'3.3a- CBA - Costs'!L46</f>
        <v>0</v>
      </c>
      <c r="T47" s="348">
        <f>-'3.3a- CBA - Costs'!N46</f>
        <v>0</v>
      </c>
      <c r="V47" s="626" t="s">
        <v>237</v>
      </c>
      <c r="W47" s="627"/>
      <c r="X47" s="425">
        <f>-('3.3a- CBA - Costs'!B46+'3.3a- CBA - Costs'!D46)</f>
        <v>0</v>
      </c>
      <c r="Y47" s="434"/>
      <c r="Z47" s="422">
        <f>-('3.3a- CBA - Costs'!C46+'3.3a- CBA - Costs'!E46)</f>
        <v>0</v>
      </c>
      <c r="AA47" s="423"/>
      <c r="AB47" s="423">
        <f>-('3.3a- CBA - Costs'!B46+'3.3a- CBA - Costs'!D46+'3.3a- CBA - Costs'!C46+'3.3a- CBA - Costs'!E46)/2</f>
        <v>0</v>
      </c>
      <c r="AC47" s="423"/>
    </row>
    <row r="48" spans="1:29" ht="19.95" customHeight="1" thickBot="1" x14ac:dyDescent="0.3">
      <c r="A48" s="190">
        <v>2</v>
      </c>
      <c r="B48" s="204">
        <f>B47/(1+$C$3)</f>
        <v>0.970873786407767</v>
      </c>
      <c r="C48" s="205">
        <f>'3.3a- CBA - Costs'!L47*B48</f>
        <v>0</v>
      </c>
      <c r="D48" s="370">
        <f>'3.3a- CBA - Costs'!M47*B48</f>
        <v>0</v>
      </c>
      <c r="E48" s="370">
        <f>'3.3a- CBA - Costs'!N47*B48</f>
        <v>0</v>
      </c>
      <c r="F48" s="205">
        <f>'3.3b - CBA - Benefits'!L68*B48</f>
        <v>0</v>
      </c>
      <c r="G48" s="370">
        <f>'3.3b - CBA - Benefits'!M68*B48</f>
        <v>0</v>
      </c>
      <c r="H48" s="370">
        <f>'3.3b - CBA - Benefits'!N68*B48</f>
        <v>0</v>
      </c>
      <c r="I48" s="174"/>
      <c r="J48" s="174"/>
      <c r="K48" s="174"/>
      <c r="L48" s="174"/>
      <c r="M48" s="174"/>
      <c r="N48" s="174"/>
      <c r="P48" s="347" t="s">
        <v>191</v>
      </c>
      <c r="Q48" s="347"/>
      <c r="R48" s="348">
        <f>'3.3b - CBA - Benefits'!L67</f>
        <v>0</v>
      </c>
      <c r="S48" s="348">
        <f>'3.3b - CBA - Benefits'!M67</f>
        <v>0</v>
      </c>
      <c r="T48" s="348">
        <f>'3.3b - CBA - Benefits'!N67</f>
        <v>0</v>
      </c>
      <c r="V48" s="626" t="s">
        <v>238</v>
      </c>
      <c r="W48" s="627"/>
      <c r="X48" s="425">
        <f>'3.3b - CBA - Benefits'!M67</f>
        <v>0</v>
      </c>
      <c r="Y48" s="422">
        <f>X47+X48</f>
        <v>0</v>
      </c>
      <c r="Z48" s="422">
        <f>'3.3b - CBA - Benefits'!L67</f>
        <v>0</v>
      </c>
      <c r="AA48" s="422">
        <f>Z47+Z48</f>
        <v>0</v>
      </c>
      <c r="AB48" s="422">
        <f>'3.3b - CBA - Benefits'!N67</f>
        <v>0</v>
      </c>
      <c r="AC48" s="422">
        <f>AB47+AB48</f>
        <v>0</v>
      </c>
    </row>
    <row r="49" spans="1:29" ht="19.95" customHeight="1" thickBot="1" x14ac:dyDescent="0.3">
      <c r="A49" s="190">
        <v>3</v>
      </c>
      <c r="B49" s="204">
        <f t="shared" ref="B49:B56" si="10">B48/(1+$C$3)</f>
        <v>0.94259590913375435</v>
      </c>
      <c r="C49" s="205">
        <f>'3.3a- CBA - Costs'!L48*B49</f>
        <v>0</v>
      </c>
      <c r="D49" s="370">
        <f>'3.3a- CBA - Costs'!M48*B49</f>
        <v>0</v>
      </c>
      <c r="E49" s="370">
        <f>'3.3a- CBA - Costs'!N48*B49</f>
        <v>0</v>
      </c>
      <c r="F49" s="205">
        <f>'3.3b - CBA - Benefits'!L69*B49</f>
        <v>0</v>
      </c>
      <c r="G49" s="370">
        <f>'3.3b - CBA - Benefits'!M69*B49</f>
        <v>0</v>
      </c>
      <c r="H49" s="370">
        <f>'3.3b - CBA - Benefits'!N69*B49</f>
        <v>0</v>
      </c>
      <c r="I49" s="174"/>
      <c r="J49" s="174"/>
      <c r="K49" s="174"/>
      <c r="L49" s="174"/>
      <c r="M49" s="174"/>
      <c r="N49" s="174"/>
      <c r="P49" s="341"/>
      <c r="Q49" s="349"/>
      <c r="R49" s="348">
        <f>'3.3b - CBA - Benefits'!L68</f>
        <v>0</v>
      </c>
      <c r="S49" s="348">
        <f>'3.3b - CBA - Benefits'!M68</f>
        <v>0</v>
      </c>
      <c r="T49" s="348">
        <f>'3.3b - CBA - Benefits'!N68</f>
        <v>0</v>
      </c>
      <c r="V49" s="211"/>
      <c r="W49" s="211"/>
      <c r="X49" s="425">
        <f>'3.3b - CBA - Benefits'!M68</f>
        <v>0</v>
      </c>
      <c r="Y49" s="422">
        <f>Y48+X49</f>
        <v>0</v>
      </c>
      <c r="Z49" s="422">
        <f>'3.3b - CBA - Benefits'!L68</f>
        <v>0</v>
      </c>
      <c r="AA49" s="422">
        <f>AA48+Z49</f>
        <v>0</v>
      </c>
      <c r="AB49" s="422">
        <f>'3.3b - CBA - Benefits'!N68</f>
        <v>0</v>
      </c>
      <c r="AC49" s="422">
        <f>AC48+AB49</f>
        <v>0</v>
      </c>
    </row>
    <row r="50" spans="1:29" ht="19.95" customHeight="1" thickBot="1" x14ac:dyDescent="0.3">
      <c r="A50" s="190">
        <v>4</v>
      </c>
      <c r="B50" s="204">
        <f t="shared" si="10"/>
        <v>0.9151416593531595</v>
      </c>
      <c r="C50" s="205">
        <f>'3.3a- CBA - Costs'!L49*B50</f>
        <v>0</v>
      </c>
      <c r="D50" s="370">
        <f>'3.3a- CBA - Costs'!M49*B50</f>
        <v>0</v>
      </c>
      <c r="E50" s="370">
        <f>'3.3a- CBA - Costs'!N49*B50</f>
        <v>0</v>
      </c>
      <c r="F50" s="205">
        <f>'3.3b - CBA - Benefits'!L70*B50</f>
        <v>0</v>
      </c>
      <c r="G50" s="370">
        <f>'3.3b - CBA - Benefits'!M70*B50</f>
        <v>0</v>
      </c>
      <c r="H50" s="370">
        <f>'3.3b - CBA - Benefits'!N70*B50</f>
        <v>0</v>
      </c>
      <c r="I50" s="174"/>
      <c r="J50" s="174"/>
      <c r="K50" s="174"/>
      <c r="L50" s="174"/>
      <c r="M50" s="174"/>
      <c r="N50" s="174"/>
      <c r="P50" s="211"/>
      <c r="Q50" s="350"/>
      <c r="R50" s="348">
        <f>'3.3b - CBA - Benefits'!L69</f>
        <v>0</v>
      </c>
      <c r="S50" s="348">
        <f>'3.3b - CBA - Benefits'!M69</f>
        <v>0</v>
      </c>
      <c r="T50" s="348">
        <f>'3.3b - CBA - Benefits'!N69</f>
        <v>0</v>
      </c>
      <c r="V50" s="211"/>
      <c r="W50" s="211"/>
      <c r="X50" s="425">
        <f>'3.3b - CBA - Benefits'!M69</f>
        <v>0</v>
      </c>
      <c r="Y50" s="422">
        <f t="shared" ref="Y50:Y57" si="11">Y49+X50</f>
        <v>0</v>
      </c>
      <c r="Z50" s="422">
        <f>'3.3b - CBA - Benefits'!L69</f>
        <v>0</v>
      </c>
      <c r="AA50" s="422">
        <f t="shared" ref="AA50:AA57" si="12">AA49+Z50</f>
        <v>0</v>
      </c>
      <c r="AB50" s="422">
        <f>'3.3b - CBA - Benefits'!N69</f>
        <v>0</v>
      </c>
      <c r="AC50" s="422">
        <f t="shared" ref="AC50:AC57" si="13">AC49+AB50</f>
        <v>0</v>
      </c>
    </row>
    <row r="51" spans="1:29" ht="19.95" customHeight="1" thickBot="1" x14ac:dyDescent="0.3">
      <c r="A51" s="190">
        <v>5</v>
      </c>
      <c r="B51" s="204">
        <f t="shared" si="10"/>
        <v>0.88848704791568878</v>
      </c>
      <c r="C51" s="205">
        <f>'3.3a- CBA - Costs'!L50*B51</f>
        <v>0</v>
      </c>
      <c r="D51" s="370">
        <f>'3.3a- CBA - Costs'!M50*B51</f>
        <v>0</v>
      </c>
      <c r="E51" s="370">
        <f>'3.3a- CBA - Costs'!N50*B51</f>
        <v>0</v>
      </c>
      <c r="F51" s="205">
        <f>'3.3b - CBA - Benefits'!L71*B51</f>
        <v>0</v>
      </c>
      <c r="G51" s="370">
        <f>'3.3b - CBA - Benefits'!M71*B51</f>
        <v>0</v>
      </c>
      <c r="H51" s="370">
        <f>'3.3b - CBA - Benefits'!N71*B51</f>
        <v>0</v>
      </c>
      <c r="I51" s="174"/>
      <c r="J51" s="174"/>
      <c r="K51" s="174"/>
      <c r="L51" s="174"/>
      <c r="M51" s="174"/>
      <c r="N51" s="174"/>
      <c r="P51" s="211"/>
      <c r="Q51" s="350"/>
      <c r="R51" s="348">
        <f>'3.3b - CBA - Benefits'!L70</f>
        <v>0</v>
      </c>
      <c r="S51" s="348">
        <f>'3.3b - CBA - Benefits'!M70</f>
        <v>0</v>
      </c>
      <c r="T51" s="348">
        <f>'3.3b - CBA - Benefits'!N70</f>
        <v>0</v>
      </c>
      <c r="V51" s="211"/>
      <c r="W51" s="211"/>
      <c r="X51" s="425">
        <f>'3.3b - CBA - Benefits'!M70</f>
        <v>0</v>
      </c>
      <c r="Y51" s="422">
        <f t="shared" si="11"/>
        <v>0</v>
      </c>
      <c r="Z51" s="422">
        <f>'3.3b - CBA - Benefits'!L70</f>
        <v>0</v>
      </c>
      <c r="AA51" s="422">
        <f t="shared" si="12"/>
        <v>0</v>
      </c>
      <c r="AB51" s="422">
        <f>'3.3b - CBA - Benefits'!N70</f>
        <v>0</v>
      </c>
      <c r="AC51" s="422">
        <f t="shared" si="13"/>
        <v>0</v>
      </c>
    </row>
    <row r="52" spans="1:29" ht="19.95" customHeight="1" thickBot="1" x14ac:dyDescent="0.3">
      <c r="A52" s="190">
        <v>6</v>
      </c>
      <c r="B52" s="204">
        <f t="shared" si="10"/>
        <v>0.86260878438416388</v>
      </c>
      <c r="C52" s="205">
        <f>'3.3a- CBA - Costs'!L51*B52</f>
        <v>0</v>
      </c>
      <c r="D52" s="370">
        <f>'3.3a- CBA - Costs'!M51*B52</f>
        <v>0</v>
      </c>
      <c r="E52" s="370">
        <f>'3.3a- CBA - Costs'!N51*B52</f>
        <v>0</v>
      </c>
      <c r="F52" s="205">
        <f>'3.3b - CBA - Benefits'!L72*B52</f>
        <v>0</v>
      </c>
      <c r="G52" s="370">
        <f>'3.3b - CBA - Benefits'!M72*B52</f>
        <v>0</v>
      </c>
      <c r="H52" s="370">
        <f>'3.3b - CBA - Benefits'!N72*B52</f>
        <v>0</v>
      </c>
      <c r="I52" s="174"/>
      <c r="J52" s="351"/>
      <c r="K52" s="182" t="s">
        <v>96</v>
      </c>
      <c r="L52" s="182" t="s">
        <v>97</v>
      </c>
      <c r="M52" s="183" t="s">
        <v>101</v>
      </c>
      <c r="N52" s="174"/>
      <c r="P52" s="211"/>
      <c r="Q52" s="350"/>
      <c r="R52" s="348">
        <f>'3.3b - CBA - Benefits'!L71</f>
        <v>0</v>
      </c>
      <c r="S52" s="348">
        <f>'3.3b - CBA - Benefits'!M71</f>
        <v>0</v>
      </c>
      <c r="T52" s="348">
        <f>'3.3b - CBA - Benefits'!N71</f>
        <v>0</v>
      </c>
      <c r="V52" s="211"/>
      <c r="W52" s="211"/>
      <c r="X52" s="425">
        <f>'3.3b - CBA - Benefits'!M71</f>
        <v>0</v>
      </c>
      <c r="Y52" s="422">
        <f t="shared" si="11"/>
        <v>0</v>
      </c>
      <c r="Z52" s="422">
        <f>'3.3b - CBA - Benefits'!L71</f>
        <v>0</v>
      </c>
      <c r="AA52" s="422">
        <f t="shared" si="12"/>
        <v>0</v>
      </c>
      <c r="AB52" s="422">
        <f>'3.3b - CBA - Benefits'!N71</f>
        <v>0</v>
      </c>
      <c r="AC52" s="422">
        <f t="shared" si="13"/>
        <v>0</v>
      </c>
    </row>
    <row r="53" spans="1:29" ht="19.95" customHeight="1" thickBot="1" x14ac:dyDescent="0.3">
      <c r="A53" s="190">
        <v>7</v>
      </c>
      <c r="B53" s="204">
        <f t="shared" si="10"/>
        <v>0.83748425668365423</v>
      </c>
      <c r="C53" s="205">
        <f>'3.3a- CBA - Costs'!L52*B53</f>
        <v>0</v>
      </c>
      <c r="D53" s="370">
        <f>'3.3a- CBA - Costs'!M52*B53</f>
        <v>0</v>
      </c>
      <c r="E53" s="370">
        <f>'3.3a- CBA - Costs'!N52*B53</f>
        <v>0</v>
      </c>
      <c r="F53" s="205">
        <f>'3.3b - CBA - Benefits'!L73*B53</f>
        <v>0</v>
      </c>
      <c r="G53" s="370">
        <f>'3.3b - CBA - Benefits'!M73*B53</f>
        <v>0</v>
      </c>
      <c r="H53" s="370">
        <f>'3.3b - CBA - Benefits'!N73*B53</f>
        <v>0</v>
      </c>
      <c r="I53" s="174"/>
      <c r="J53" s="352" t="s">
        <v>105</v>
      </c>
      <c r="K53" s="426">
        <f>F57-D57</f>
        <v>0</v>
      </c>
      <c r="L53" s="426">
        <f>G57-C57</f>
        <v>0</v>
      </c>
      <c r="M53" s="427">
        <f>H57-E57</f>
        <v>0</v>
      </c>
      <c r="N53" s="196"/>
      <c r="P53" s="211"/>
      <c r="Q53" s="350"/>
      <c r="R53" s="348">
        <f>'3.3b - CBA - Benefits'!L72</f>
        <v>0</v>
      </c>
      <c r="S53" s="348">
        <f>'3.3b - CBA - Benefits'!M72</f>
        <v>0</v>
      </c>
      <c r="T53" s="348">
        <f>'3.3b - CBA - Benefits'!N72</f>
        <v>0</v>
      </c>
      <c r="V53" s="211"/>
      <c r="W53" s="211"/>
      <c r="X53" s="425">
        <f>'3.3b - CBA - Benefits'!M72</f>
        <v>0</v>
      </c>
      <c r="Y53" s="422">
        <f t="shared" si="11"/>
        <v>0</v>
      </c>
      <c r="Z53" s="422">
        <f>'3.3b - CBA - Benefits'!L72</f>
        <v>0</v>
      </c>
      <c r="AA53" s="422">
        <f t="shared" si="12"/>
        <v>0</v>
      </c>
      <c r="AB53" s="422">
        <f>'3.3b - CBA - Benefits'!N72</f>
        <v>0</v>
      </c>
      <c r="AC53" s="422">
        <f t="shared" si="13"/>
        <v>0</v>
      </c>
    </row>
    <row r="54" spans="1:29" ht="19.95" customHeight="1" thickBot="1" x14ac:dyDescent="0.3">
      <c r="A54" s="190">
        <v>8</v>
      </c>
      <c r="B54" s="204">
        <f t="shared" si="10"/>
        <v>0.81309151134335356</v>
      </c>
      <c r="C54" s="205">
        <f>'3.3a- CBA - Costs'!L53*B54</f>
        <v>0</v>
      </c>
      <c r="D54" s="370">
        <f>'3.3a- CBA - Costs'!M53*B54</f>
        <v>0</v>
      </c>
      <c r="E54" s="370">
        <f>'3.3a- CBA - Costs'!N53*B54</f>
        <v>0</v>
      </c>
      <c r="F54" s="205">
        <f>'3.3b - CBA - Benefits'!L74*B54</f>
        <v>0</v>
      </c>
      <c r="G54" s="370">
        <f>'3.3b - CBA - Benefits'!M74*B54</f>
        <v>0</v>
      </c>
      <c r="H54" s="370">
        <f>'3.3b - CBA - Benefits'!N74*B54</f>
        <v>0</v>
      </c>
      <c r="I54" s="174"/>
      <c r="J54" s="352" t="s">
        <v>107</v>
      </c>
      <c r="K54" s="426" t="e">
        <f>D57/F57</f>
        <v>#DIV/0!</v>
      </c>
      <c r="L54" s="426" t="e">
        <f>C57/G57</f>
        <v>#DIV/0!</v>
      </c>
      <c r="M54" s="427" t="e">
        <f>E57/H57</f>
        <v>#DIV/0!</v>
      </c>
      <c r="N54" s="196"/>
      <c r="P54" s="211"/>
      <c r="Q54" s="350"/>
      <c r="R54" s="348">
        <f>'3.3b - CBA - Benefits'!L73</f>
        <v>0</v>
      </c>
      <c r="S54" s="348">
        <f>'3.3b - CBA - Benefits'!M73</f>
        <v>0</v>
      </c>
      <c r="T54" s="348">
        <f>'3.3b - CBA - Benefits'!N73</f>
        <v>0</v>
      </c>
      <c r="V54" s="211"/>
      <c r="W54" s="211"/>
      <c r="X54" s="425">
        <f>'3.3b - CBA - Benefits'!M73</f>
        <v>0</v>
      </c>
      <c r="Y54" s="422">
        <f t="shared" si="11"/>
        <v>0</v>
      </c>
      <c r="Z54" s="422">
        <f>'3.3b - CBA - Benefits'!L73</f>
        <v>0</v>
      </c>
      <c r="AA54" s="422">
        <f t="shared" si="12"/>
        <v>0</v>
      </c>
      <c r="AB54" s="422">
        <f>'3.3b - CBA - Benefits'!N73</f>
        <v>0</v>
      </c>
      <c r="AC54" s="422">
        <f t="shared" si="13"/>
        <v>0</v>
      </c>
    </row>
    <row r="55" spans="1:29" ht="19.95" customHeight="1" thickBot="1" x14ac:dyDescent="0.3">
      <c r="A55" s="190">
        <v>9</v>
      </c>
      <c r="B55" s="204">
        <f t="shared" si="10"/>
        <v>0.7894092343139355</v>
      </c>
      <c r="C55" s="205">
        <f>'3.3a- CBA - Costs'!L54*B55</f>
        <v>0</v>
      </c>
      <c r="D55" s="370">
        <f>'3.3a- CBA - Costs'!M54*B55</f>
        <v>0</v>
      </c>
      <c r="E55" s="370">
        <f>'3.3a- CBA - Costs'!N54*B55</f>
        <v>0</v>
      </c>
      <c r="F55" s="205">
        <f>'3.3b - CBA - Benefits'!L75*B55</f>
        <v>0</v>
      </c>
      <c r="G55" s="370">
        <f>'3.3b - CBA - Benefits'!M75*B55</f>
        <v>0</v>
      </c>
      <c r="H55" s="370">
        <f>'3.3b - CBA - Benefits'!N75*B55</f>
        <v>0</v>
      </c>
      <c r="I55" s="174"/>
      <c r="J55" s="352" t="s">
        <v>104</v>
      </c>
      <c r="K55" s="428" t="e">
        <f>IRR(R47:R57)</f>
        <v>#NUM!</v>
      </c>
      <c r="L55" s="428" t="e">
        <f>IRR(S47:S57)</f>
        <v>#NUM!</v>
      </c>
      <c r="M55" s="429" t="e">
        <f>IRR(T47:T57)</f>
        <v>#NUM!</v>
      </c>
      <c r="N55" s="196"/>
      <c r="P55" s="211"/>
      <c r="Q55" s="350"/>
      <c r="R55" s="348">
        <f>'3.3b - CBA - Benefits'!L74</f>
        <v>0</v>
      </c>
      <c r="S55" s="348">
        <f>'3.3b - CBA - Benefits'!M74</f>
        <v>0</v>
      </c>
      <c r="T55" s="348">
        <f>'3.3b - CBA - Benefits'!N74</f>
        <v>0</v>
      </c>
      <c r="V55" s="211"/>
      <c r="W55" s="211"/>
      <c r="X55" s="425">
        <f>'3.3b - CBA - Benefits'!M74</f>
        <v>0</v>
      </c>
      <c r="Y55" s="422">
        <f t="shared" si="11"/>
        <v>0</v>
      </c>
      <c r="Z55" s="422">
        <f>'3.3b - CBA - Benefits'!L74</f>
        <v>0</v>
      </c>
      <c r="AA55" s="422">
        <f t="shared" si="12"/>
        <v>0</v>
      </c>
      <c r="AB55" s="422">
        <f>'3.3b - CBA - Benefits'!N74</f>
        <v>0</v>
      </c>
      <c r="AC55" s="422">
        <f t="shared" si="13"/>
        <v>0</v>
      </c>
    </row>
    <row r="56" spans="1:29" ht="19.95" customHeight="1" thickBot="1" x14ac:dyDescent="0.3">
      <c r="A56" s="190">
        <v>10</v>
      </c>
      <c r="B56" s="204">
        <f t="shared" si="10"/>
        <v>0.76641673234362673</v>
      </c>
      <c r="C56" s="205">
        <f>'3.3a- CBA - Costs'!L55*B56</f>
        <v>0</v>
      </c>
      <c r="D56" s="370">
        <f>'3.3a- CBA - Costs'!M55*B56</f>
        <v>0</v>
      </c>
      <c r="E56" s="370">
        <f>'3.3a- CBA - Costs'!N55*B56</f>
        <v>0</v>
      </c>
      <c r="F56" s="205">
        <f>'3.3b - CBA - Benefits'!L76*B56</f>
        <v>0</v>
      </c>
      <c r="G56" s="370">
        <f>'3.3b - CBA - Benefits'!M76*B56</f>
        <v>0</v>
      </c>
      <c r="H56" s="370">
        <f>'3.3b - CBA - Benefits'!N76*B56</f>
        <v>0</v>
      </c>
      <c r="I56" s="174"/>
      <c r="J56" s="352" t="s">
        <v>106</v>
      </c>
      <c r="K56" s="430" t="e">
        <f>(F57-D57)/D57</f>
        <v>#DIV/0!</v>
      </c>
      <c r="L56" s="430" t="e">
        <f>(G57-C57)/C57</f>
        <v>#DIV/0!</v>
      </c>
      <c r="M56" s="431" t="e">
        <f>(H57-E57)/E57</f>
        <v>#DIV/0!</v>
      </c>
      <c r="N56" s="196"/>
      <c r="P56" s="211"/>
      <c r="Q56" s="350"/>
      <c r="R56" s="348">
        <f>'3.3b - CBA - Benefits'!L75</f>
        <v>0</v>
      </c>
      <c r="S56" s="348">
        <f>'3.3b - CBA - Benefits'!M75</f>
        <v>0</v>
      </c>
      <c r="T56" s="348">
        <f>'3.3b - CBA - Benefits'!N75</f>
        <v>0</v>
      </c>
      <c r="V56" s="211"/>
      <c r="W56" s="211"/>
      <c r="X56" s="425">
        <f>'3.3b - CBA - Benefits'!M75</f>
        <v>0</v>
      </c>
      <c r="Y56" s="422">
        <f t="shared" si="11"/>
        <v>0</v>
      </c>
      <c r="Z56" s="422">
        <f>'3.3b - CBA - Benefits'!L75</f>
        <v>0</v>
      </c>
      <c r="AA56" s="422">
        <f t="shared" si="12"/>
        <v>0</v>
      </c>
      <c r="AB56" s="422">
        <f>'3.3b - CBA - Benefits'!N75</f>
        <v>0</v>
      </c>
      <c r="AC56" s="422">
        <f t="shared" si="13"/>
        <v>0</v>
      </c>
    </row>
    <row r="57" spans="1:29" ht="19.95" customHeight="1" thickBot="1" x14ac:dyDescent="0.3">
      <c r="A57" s="361" t="s">
        <v>111</v>
      </c>
      <c r="B57" s="361"/>
      <c r="C57" s="371">
        <f t="shared" ref="C57:H57" si="14">SUM(C47:C56)</f>
        <v>0</v>
      </c>
      <c r="D57" s="372">
        <f t="shared" si="14"/>
        <v>0</v>
      </c>
      <c r="E57" s="373">
        <f t="shared" si="14"/>
        <v>0</v>
      </c>
      <c r="F57" s="374">
        <f t="shared" si="14"/>
        <v>0</v>
      </c>
      <c r="G57" s="372">
        <f t="shared" si="14"/>
        <v>0</v>
      </c>
      <c r="H57" s="372">
        <f t="shared" si="14"/>
        <v>0</v>
      </c>
      <c r="I57" s="174"/>
      <c r="J57" s="359" t="s">
        <v>118</v>
      </c>
      <c r="K57" s="432">
        <f>IF(AA58&lt;11,AA58,"Over 10 years")</f>
        <v>1</v>
      </c>
      <c r="L57" s="432">
        <f>IF(Y58&lt;11,Y58,"Over 10 years")</f>
        <v>1</v>
      </c>
      <c r="M57" s="433">
        <f>IF(AC58&lt;11,AC58,"Over 10 years")</f>
        <v>1</v>
      </c>
      <c r="N57" s="196"/>
      <c r="P57" s="211"/>
      <c r="Q57" s="350"/>
      <c r="R57" s="348">
        <f>'3.3b - CBA - Benefits'!L76</f>
        <v>0</v>
      </c>
      <c r="S57" s="348">
        <f>'3.3b - CBA - Benefits'!M76</f>
        <v>0</v>
      </c>
      <c r="T57" s="348">
        <f>'3.3b - CBA - Benefits'!N76</f>
        <v>0</v>
      </c>
      <c r="V57" s="211"/>
      <c r="W57" s="211"/>
      <c r="X57" s="425">
        <f>'3.3b - CBA - Benefits'!M76</f>
        <v>0</v>
      </c>
      <c r="Y57" s="422">
        <f t="shared" si="11"/>
        <v>0</v>
      </c>
      <c r="Z57" s="422">
        <f>'3.3b - CBA - Benefits'!L76</f>
        <v>0</v>
      </c>
      <c r="AA57" s="422">
        <f t="shared" si="12"/>
        <v>0</v>
      </c>
      <c r="AB57" s="422">
        <f>'3.3b - CBA - Benefits'!N76</f>
        <v>0</v>
      </c>
      <c r="AC57" s="422">
        <f t="shared" si="13"/>
        <v>0</v>
      </c>
    </row>
    <row r="58" spans="1:29" ht="60" customHeight="1" x14ac:dyDescent="0.25">
      <c r="A58" s="360"/>
      <c r="B58" s="360"/>
      <c r="C58" s="360"/>
      <c r="D58" s="360"/>
      <c r="E58" s="360"/>
      <c r="F58" s="360"/>
      <c r="G58" s="360"/>
      <c r="H58" s="360"/>
      <c r="I58" s="360"/>
      <c r="J58" s="360"/>
      <c r="K58" s="360"/>
      <c r="L58" s="360"/>
      <c r="M58" s="360"/>
      <c r="V58" s="211"/>
      <c r="W58" s="211"/>
      <c r="X58" s="211"/>
      <c r="Y58" s="437">
        <f>COUNTIF(Y48:Y57,"&lt;0")+1</f>
        <v>1</v>
      </c>
      <c r="Z58" s="435"/>
      <c r="AA58" s="437">
        <f>COUNTIF(AA48:AA57,"&lt;0")+1</f>
        <v>1</v>
      </c>
      <c r="AB58" s="436"/>
      <c r="AC58" s="437">
        <f>COUNTIF(AC48:AC57,"&lt;0")+1</f>
        <v>1</v>
      </c>
    </row>
    <row r="59" spans="1:29" ht="45" customHeight="1" x14ac:dyDescent="0.25">
      <c r="A59" s="610" t="s">
        <v>50</v>
      </c>
      <c r="B59" s="611"/>
      <c r="C59" s="479">
        <f>'3.3a- CBA - Costs'!B58</f>
        <v>0</v>
      </c>
      <c r="D59" s="480"/>
      <c r="E59" s="362"/>
      <c r="F59" s="362"/>
      <c r="G59" s="174"/>
      <c r="H59" s="174"/>
      <c r="I59" s="189"/>
      <c r="J59" s="174"/>
      <c r="K59" s="174"/>
      <c r="L59" s="174"/>
      <c r="M59" s="174"/>
      <c r="N59" s="174"/>
    </row>
    <row r="60" spans="1:29" ht="45" customHeight="1" x14ac:dyDescent="0.25">
      <c r="A60" s="610" t="s">
        <v>13</v>
      </c>
      <c r="B60" s="611"/>
      <c r="C60" s="479">
        <f>'3.3a- CBA - Costs'!B59</f>
        <v>0</v>
      </c>
      <c r="D60" s="480"/>
      <c r="E60" s="362"/>
      <c r="F60" s="362"/>
      <c r="G60" s="174"/>
      <c r="H60" s="174"/>
      <c r="I60" s="189"/>
      <c r="J60" s="174"/>
      <c r="K60" s="174"/>
      <c r="L60" s="174"/>
      <c r="M60" s="174"/>
      <c r="N60" s="174"/>
    </row>
    <row r="61" spans="1:29" ht="19.95" customHeight="1" x14ac:dyDescent="0.25">
      <c r="A61" s="364"/>
      <c r="B61" s="363"/>
      <c r="C61" s="618"/>
      <c r="D61" s="618"/>
      <c r="E61" s="618"/>
      <c r="F61" s="618"/>
      <c r="G61" s="618"/>
      <c r="H61" s="618"/>
      <c r="I61" s="224"/>
      <c r="J61" s="224"/>
      <c r="K61" s="224"/>
      <c r="L61" s="224"/>
      <c r="M61" s="224"/>
      <c r="N61" s="196"/>
    </row>
    <row r="62" spans="1:29" ht="22.5" customHeight="1" x14ac:dyDescent="0.25">
      <c r="A62" s="619" t="s">
        <v>100</v>
      </c>
      <c r="B62" s="622" t="s">
        <v>117</v>
      </c>
      <c r="C62" s="612" t="s">
        <v>113</v>
      </c>
      <c r="D62" s="613"/>
      <c r="E62" s="614"/>
      <c r="F62" s="612" t="s">
        <v>196</v>
      </c>
      <c r="G62" s="613"/>
      <c r="H62" s="614"/>
      <c r="I62" s="174"/>
      <c r="J62" s="174"/>
      <c r="K62" s="174"/>
      <c r="L62" s="174"/>
      <c r="M62" s="174"/>
      <c r="N62" s="174"/>
    </row>
    <row r="63" spans="1:29" ht="22.5" customHeight="1" thickBot="1" x14ac:dyDescent="0.3">
      <c r="A63" s="620"/>
      <c r="B63" s="623"/>
      <c r="C63" s="615"/>
      <c r="D63" s="616"/>
      <c r="E63" s="617"/>
      <c r="F63" s="615"/>
      <c r="G63" s="616"/>
      <c r="H63" s="617"/>
      <c r="I63" s="174"/>
      <c r="J63" s="174"/>
      <c r="K63" s="174"/>
      <c r="L63" s="174"/>
      <c r="M63" s="174"/>
      <c r="N63" s="174"/>
    </row>
    <row r="64" spans="1:29" ht="19.95" customHeight="1" thickBot="1" x14ac:dyDescent="0.3">
      <c r="A64" s="621"/>
      <c r="B64" s="625"/>
      <c r="C64" s="367" t="s">
        <v>96</v>
      </c>
      <c r="D64" s="368" t="s">
        <v>97</v>
      </c>
      <c r="E64" s="369" t="s">
        <v>101</v>
      </c>
      <c r="F64" s="368" t="s">
        <v>96</v>
      </c>
      <c r="G64" s="368" t="s">
        <v>97</v>
      </c>
      <c r="H64" s="369" t="s">
        <v>101</v>
      </c>
      <c r="I64" s="174"/>
      <c r="J64" s="346"/>
      <c r="K64" s="174"/>
      <c r="L64" s="174"/>
      <c r="M64" s="174"/>
      <c r="N64" s="174"/>
    </row>
    <row r="65" spans="1:29" ht="19.95" customHeight="1" thickBot="1" x14ac:dyDescent="0.3">
      <c r="A65" s="190">
        <v>1</v>
      </c>
      <c r="B65" s="204">
        <v>1</v>
      </c>
      <c r="C65" s="205">
        <f>'3.3a- CBA - Costs'!L64*B65</f>
        <v>0</v>
      </c>
      <c r="D65" s="370">
        <f>'3.3a- CBA - Costs'!M64*B65</f>
        <v>0</v>
      </c>
      <c r="E65" s="370">
        <f>'3.3a- CBA - Costs'!N64*B65</f>
        <v>0</v>
      </c>
      <c r="F65" s="205">
        <f>'3.3b - CBA - Benefits'!L92*B65</f>
        <v>0</v>
      </c>
      <c r="G65" s="370">
        <f>'3.3b - CBA - Benefits'!M92*B65</f>
        <v>0</v>
      </c>
      <c r="H65" s="370">
        <f>'3.3b - CBA - Benefits'!N92*B65</f>
        <v>0</v>
      </c>
      <c r="I65" s="174"/>
      <c r="J65" s="174"/>
      <c r="K65" s="174"/>
      <c r="L65" s="174"/>
      <c r="M65" s="174"/>
      <c r="N65" s="174"/>
      <c r="P65" s="347" t="s">
        <v>190</v>
      </c>
      <c r="Q65" s="347"/>
      <c r="R65" s="348">
        <f>-'3.3a- CBA - Costs'!M64</f>
        <v>0</v>
      </c>
      <c r="S65" s="348">
        <f>-'3.3a- CBA - Costs'!L64</f>
        <v>0</v>
      </c>
      <c r="T65" s="348">
        <f>-'3.3a- CBA - Costs'!N64</f>
        <v>0</v>
      </c>
      <c r="V65" s="626" t="s">
        <v>237</v>
      </c>
      <c r="W65" s="627"/>
      <c r="X65" s="425">
        <f>-('3.3a- CBA - Costs'!B64+'3.3a- CBA - Costs'!D64)</f>
        <v>0</v>
      </c>
      <c r="Y65" s="434"/>
      <c r="Z65" s="422">
        <f>-('3.3a- CBA - Costs'!C64+'3.3a- CBA - Costs'!E64)</f>
        <v>0</v>
      </c>
      <c r="AA65" s="423"/>
      <c r="AB65" s="423">
        <f>-('3.3a- CBA - Costs'!B64+'3.3a- CBA - Costs'!D64+'3.3a- CBA - Costs'!C64+'3.3a- CBA - Costs'!E64)/2</f>
        <v>0</v>
      </c>
      <c r="AC65" s="423"/>
    </row>
    <row r="66" spans="1:29" ht="19.95" customHeight="1" thickBot="1" x14ac:dyDescent="0.3">
      <c r="A66" s="190">
        <v>2</v>
      </c>
      <c r="B66" s="204">
        <f>B65/(1+$C$3)</f>
        <v>0.970873786407767</v>
      </c>
      <c r="C66" s="205">
        <f>'3.3a- CBA - Costs'!L65*B66</f>
        <v>0</v>
      </c>
      <c r="D66" s="370">
        <f>'3.3a- CBA - Costs'!M65*B66</f>
        <v>0</v>
      </c>
      <c r="E66" s="370">
        <f>'3.3a- CBA - Costs'!N65*B66</f>
        <v>0</v>
      </c>
      <c r="F66" s="205">
        <f>'3.3b - CBA - Benefits'!L93*B66</f>
        <v>0</v>
      </c>
      <c r="G66" s="370">
        <f>'3.3b - CBA - Benefits'!M93*B66</f>
        <v>0</v>
      </c>
      <c r="H66" s="370">
        <f>'3.3b - CBA - Benefits'!N93*B66</f>
        <v>0</v>
      </c>
      <c r="I66" s="174"/>
      <c r="J66" s="174"/>
      <c r="K66" s="174"/>
      <c r="L66" s="174"/>
      <c r="M66" s="174"/>
      <c r="N66" s="174"/>
      <c r="P66" s="347" t="s">
        <v>191</v>
      </c>
      <c r="Q66" s="347"/>
      <c r="R66" s="348">
        <f>'3.3b - CBA - Benefits'!L92</f>
        <v>0</v>
      </c>
      <c r="S66" s="348">
        <f>'3.3b - CBA - Benefits'!M92</f>
        <v>0</v>
      </c>
      <c r="T66" s="348">
        <f>'3.3b - CBA - Benefits'!N92</f>
        <v>0</v>
      </c>
      <c r="V66" s="626" t="s">
        <v>238</v>
      </c>
      <c r="W66" s="627"/>
      <c r="X66" s="425">
        <f>'3.3b - CBA - Benefits'!M92</f>
        <v>0</v>
      </c>
      <c r="Y66" s="422">
        <f>X65+X66</f>
        <v>0</v>
      </c>
      <c r="Z66" s="422">
        <f>'3.3b - CBA - Benefits'!L92</f>
        <v>0</v>
      </c>
      <c r="AA66" s="422">
        <f>Z65+Z66</f>
        <v>0</v>
      </c>
      <c r="AB66" s="422">
        <f>'3.3b - CBA - Benefits'!N92</f>
        <v>0</v>
      </c>
      <c r="AC66" s="422">
        <f>AB65+AB66</f>
        <v>0</v>
      </c>
    </row>
    <row r="67" spans="1:29" ht="19.95" customHeight="1" thickBot="1" x14ac:dyDescent="0.3">
      <c r="A67" s="190">
        <v>3</v>
      </c>
      <c r="B67" s="204">
        <f t="shared" ref="B67:B74" si="15">B66/(1+$C$3)</f>
        <v>0.94259590913375435</v>
      </c>
      <c r="C67" s="205">
        <f>'3.3a- CBA - Costs'!L66*B67</f>
        <v>0</v>
      </c>
      <c r="D67" s="370">
        <f>'3.3a- CBA - Costs'!M66*B67</f>
        <v>0</v>
      </c>
      <c r="E67" s="370">
        <f>'3.3a- CBA - Costs'!N66*B67</f>
        <v>0</v>
      </c>
      <c r="F67" s="205">
        <f>'3.3b - CBA - Benefits'!L94*B67</f>
        <v>0</v>
      </c>
      <c r="G67" s="370">
        <f>'3.3b - CBA - Benefits'!M94*B67</f>
        <v>0</v>
      </c>
      <c r="H67" s="370">
        <f>'3.3b - CBA - Benefits'!N94*B67</f>
        <v>0</v>
      </c>
      <c r="I67" s="174"/>
      <c r="J67" s="174"/>
      <c r="K67" s="174"/>
      <c r="L67" s="174"/>
      <c r="M67" s="174"/>
      <c r="N67" s="174"/>
      <c r="P67" s="341"/>
      <c r="Q67" s="349"/>
      <c r="R67" s="348">
        <f>'3.3b - CBA - Benefits'!L93</f>
        <v>0</v>
      </c>
      <c r="S67" s="348">
        <f>'3.3b - CBA - Benefits'!M93</f>
        <v>0</v>
      </c>
      <c r="T67" s="348">
        <f>'3.3b - CBA - Benefits'!N93</f>
        <v>0</v>
      </c>
      <c r="V67" s="211"/>
      <c r="W67" s="211"/>
      <c r="X67" s="425">
        <f>'3.3b - CBA - Benefits'!M93</f>
        <v>0</v>
      </c>
      <c r="Y67" s="422">
        <f>Y66+X67</f>
        <v>0</v>
      </c>
      <c r="Z67" s="422">
        <f>'3.3b - CBA - Benefits'!L93</f>
        <v>0</v>
      </c>
      <c r="AA67" s="422">
        <f>AA66+Z67</f>
        <v>0</v>
      </c>
      <c r="AB67" s="422">
        <f>'3.3b - CBA - Benefits'!N93</f>
        <v>0</v>
      </c>
      <c r="AC67" s="422">
        <f>AC66+AB67</f>
        <v>0</v>
      </c>
    </row>
    <row r="68" spans="1:29" ht="19.95" customHeight="1" thickBot="1" x14ac:dyDescent="0.3">
      <c r="A68" s="190">
        <v>4</v>
      </c>
      <c r="B68" s="204">
        <f t="shared" si="15"/>
        <v>0.9151416593531595</v>
      </c>
      <c r="C68" s="205">
        <f>'3.3a- CBA - Costs'!L67*B68</f>
        <v>0</v>
      </c>
      <c r="D68" s="370">
        <f>'3.3a- CBA - Costs'!M67*B68</f>
        <v>0</v>
      </c>
      <c r="E68" s="370">
        <f>'3.3a- CBA - Costs'!N67*B68</f>
        <v>0</v>
      </c>
      <c r="F68" s="205">
        <f>'3.3b - CBA - Benefits'!L95*B68</f>
        <v>0</v>
      </c>
      <c r="G68" s="370">
        <f>'3.3b - CBA - Benefits'!M95*B68</f>
        <v>0</v>
      </c>
      <c r="H68" s="370">
        <f>'3.3b - CBA - Benefits'!N95*B68</f>
        <v>0</v>
      </c>
      <c r="I68" s="174"/>
      <c r="J68" s="174"/>
      <c r="K68" s="174"/>
      <c r="L68" s="174"/>
      <c r="M68" s="174"/>
      <c r="N68" s="174"/>
      <c r="P68" s="211"/>
      <c r="Q68" s="350"/>
      <c r="R68" s="348">
        <f>'3.3b - CBA - Benefits'!L94</f>
        <v>0</v>
      </c>
      <c r="S68" s="348">
        <f>'3.3b - CBA - Benefits'!M94</f>
        <v>0</v>
      </c>
      <c r="T68" s="348">
        <f>'3.3b - CBA - Benefits'!N94</f>
        <v>0</v>
      </c>
      <c r="V68" s="211"/>
      <c r="W68" s="211"/>
      <c r="X68" s="425">
        <f>'3.3b - CBA - Benefits'!M94</f>
        <v>0</v>
      </c>
      <c r="Y68" s="422">
        <f t="shared" ref="Y68:Y75" si="16">Y67+X68</f>
        <v>0</v>
      </c>
      <c r="Z68" s="422">
        <f>'3.3b - CBA - Benefits'!L94</f>
        <v>0</v>
      </c>
      <c r="AA68" s="422">
        <f t="shared" ref="AA68:AA75" si="17">AA67+Z68</f>
        <v>0</v>
      </c>
      <c r="AB68" s="422">
        <f>'3.3b - CBA - Benefits'!N94</f>
        <v>0</v>
      </c>
      <c r="AC68" s="422">
        <f t="shared" ref="AC68:AC75" si="18">AC67+AB68</f>
        <v>0</v>
      </c>
    </row>
    <row r="69" spans="1:29" ht="19.95" customHeight="1" thickBot="1" x14ac:dyDescent="0.3">
      <c r="A69" s="190">
        <v>5</v>
      </c>
      <c r="B69" s="204">
        <f t="shared" si="15"/>
        <v>0.88848704791568878</v>
      </c>
      <c r="C69" s="205">
        <f>'3.3a- CBA - Costs'!L68*B69</f>
        <v>0</v>
      </c>
      <c r="D69" s="370">
        <f>'3.3a- CBA - Costs'!M68*B69</f>
        <v>0</v>
      </c>
      <c r="E69" s="370">
        <f>'3.3a- CBA - Costs'!N68*B69</f>
        <v>0</v>
      </c>
      <c r="F69" s="205">
        <f>'3.3b - CBA - Benefits'!L96*B69</f>
        <v>0</v>
      </c>
      <c r="G69" s="370">
        <f>'3.3b - CBA - Benefits'!M96*B69</f>
        <v>0</v>
      </c>
      <c r="H69" s="370">
        <f>'3.3b - CBA - Benefits'!N96*B69</f>
        <v>0</v>
      </c>
      <c r="I69" s="174"/>
      <c r="J69" s="174"/>
      <c r="K69" s="174"/>
      <c r="L69" s="174"/>
      <c r="M69" s="174"/>
      <c r="N69" s="174"/>
      <c r="P69" s="211"/>
      <c r="Q69" s="350"/>
      <c r="R69" s="348">
        <f>'3.3b - CBA - Benefits'!L95</f>
        <v>0</v>
      </c>
      <c r="S69" s="348">
        <f>'3.3b - CBA - Benefits'!M95</f>
        <v>0</v>
      </c>
      <c r="T69" s="348">
        <f>'3.3b - CBA - Benefits'!N95</f>
        <v>0</v>
      </c>
      <c r="V69" s="211"/>
      <c r="W69" s="211"/>
      <c r="X69" s="425">
        <f>'3.3b - CBA - Benefits'!M95</f>
        <v>0</v>
      </c>
      <c r="Y69" s="422">
        <f t="shared" si="16"/>
        <v>0</v>
      </c>
      <c r="Z69" s="422">
        <f>'3.3b - CBA - Benefits'!L95</f>
        <v>0</v>
      </c>
      <c r="AA69" s="422">
        <f t="shared" si="17"/>
        <v>0</v>
      </c>
      <c r="AB69" s="422">
        <f>'3.3b - CBA - Benefits'!N95</f>
        <v>0</v>
      </c>
      <c r="AC69" s="422">
        <f t="shared" si="18"/>
        <v>0</v>
      </c>
    </row>
    <row r="70" spans="1:29" ht="19.95" customHeight="1" thickBot="1" x14ac:dyDescent="0.3">
      <c r="A70" s="190">
        <v>6</v>
      </c>
      <c r="B70" s="204">
        <f t="shared" si="15"/>
        <v>0.86260878438416388</v>
      </c>
      <c r="C70" s="205">
        <f>'3.3a- CBA - Costs'!L69*B70</f>
        <v>0</v>
      </c>
      <c r="D70" s="370">
        <f>'3.3a- CBA - Costs'!M69*B70</f>
        <v>0</v>
      </c>
      <c r="E70" s="370">
        <f>'3.3a- CBA - Costs'!N69*B70</f>
        <v>0</v>
      </c>
      <c r="F70" s="205">
        <f>'3.3b - CBA - Benefits'!L97*B70</f>
        <v>0</v>
      </c>
      <c r="G70" s="370">
        <f>'3.3b - CBA - Benefits'!M97*B70</f>
        <v>0</v>
      </c>
      <c r="H70" s="370">
        <f>'3.3b - CBA - Benefits'!N97*B70</f>
        <v>0</v>
      </c>
      <c r="I70" s="174"/>
      <c r="J70" s="351"/>
      <c r="K70" s="182" t="s">
        <v>96</v>
      </c>
      <c r="L70" s="182" t="s">
        <v>97</v>
      </c>
      <c r="M70" s="183" t="s">
        <v>101</v>
      </c>
      <c r="N70" s="174"/>
      <c r="P70" s="211"/>
      <c r="Q70" s="350"/>
      <c r="R70" s="348">
        <f>'3.3b - CBA - Benefits'!L96</f>
        <v>0</v>
      </c>
      <c r="S70" s="348">
        <f>'3.3b - CBA - Benefits'!M96</f>
        <v>0</v>
      </c>
      <c r="T70" s="348">
        <f>'3.3b - CBA - Benefits'!N96</f>
        <v>0</v>
      </c>
      <c r="V70" s="211"/>
      <c r="W70" s="211"/>
      <c r="X70" s="425">
        <f>'3.3b - CBA - Benefits'!M96</f>
        <v>0</v>
      </c>
      <c r="Y70" s="422">
        <f t="shared" si="16"/>
        <v>0</v>
      </c>
      <c r="Z70" s="422">
        <f>'3.3b - CBA - Benefits'!L96</f>
        <v>0</v>
      </c>
      <c r="AA70" s="422">
        <f t="shared" si="17"/>
        <v>0</v>
      </c>
      <c r="AB70" s="422">
        <f>'3.3b - CBA - Benefits'!N96</f>
        <v>0</v>
      </c>
      <c r="AC70" s="422">
        <f t="shared" si="18"/>
        <v>0</v>
      </c>
    </row>
    <row r="71" spans="1:29" ht="19.95" customHeight="1" thickBot="1" x14ac:dyDescent="0.3">
      <c r="A71" s="190">
        <v>7</v>
      </c>
      <c r="B71" s="204">
        <f t="shared" si="15"/>
        <v>0.83748425668365423</v>
      </c>
      <c r="C71" s="205">
        <f>'3.3a- CBA - Costs'!L70*B71</f>
        <v>0</v>
      </c>
      <c r="D71" s="370">
        <f>'3.3a- CBA - Costs'!M70*B71</f>
        <v>0</v>
      </c>
      <c r="E71" s="370">
        <f>'3.3a- CBA - Costs'!N70*B71</f>
        <v>0</v>
      </c>
      <c r="F71" s="205">
        <f>'3.3b - CBA - Benefits'!L98*B71</f>
        <v>0</v>
      </c>
      <c r="G71" s="370">
        <f>'3.3b - CBA - Benefits'!M98*B71</f>
        <v>0</v>
      </c>
      <c r="H71" s="370">
        <f>'3.3b - CBA - Benefits'!N98*B71</f>
        <v>0</v>
      </c>
      <c r="I71" s="174"/>
      <c r="J71" s="352" t="s">
        <v>105</v>
      </c>
      <c r="K71" s="426">
        <f>F75-D75</f>
        <v>0</v>
      </c>
      <c r="L71" s="426">
        <f>G75-C75</f>
        <v>0</v>
      </c>
      <c r="M71" s="427">
        <f>H75-E75</f>
        <v>0</v>
      </c>
      <c r="N71" s="196"/>
      <c r="P71" s="211"/>
      <c r="Q71" s="350"/>
      <c r="R71" s="348">
        <f>'3.3b - CBA - Benefits'!L97</f>
        <v>0</v>
      </c>
      <c r="S71" s="348">
        <f>'3.3b - CBA - Benefits'!M97</f>
        <v>0</v>
      </c>
      <c r="T71" s="348">
        <f>'3.3b - CBA - Benefits'!N97</f>
        <v>0</v>
      </c>
      <c r="V71" s="211"/>
      <c r="W71" s="211"/>
      <c r="X71" s="425">
        <f>'3.3b - CBA - Benefits'!M97</f>
        <v>0</v>
      </c>
      <c r="Y71" s="422">
        <f t="shared" si="16"/>
        <v>0</v>
      </c>
      <c r="Z71" s="422">
        <f>'3.3b - CBA - Benefits'!L97</f>
        <v>0</v>
      </c>
      <c r="AA71" s="422">
        <f t="shared" si="17"/>
        <v>0</v>
      </c>
      <c r="AB71" s="422">
        <f>'3.3b - CBA - Benefits'!N97</f>
        <v>0</v>
      </c>
      <c r="AC71" s="422">
        <f t="shared" si="18"/>
        <v>0</v>
      </c>
    </row>
    <row r="72" spans="1:29" ht="19.95" customHeight="1" thickBot="1" x14ac:dyDescent="0.3">
      <c r="A72" s="190">
        <v>8</v>
      </c>
      <c r="B72" s="204">
        <f t="shared" si="15"/>
        <v>0.81309151134335356</v>
      </c>
      <c r="C72" s="205">
        <f>'3.3a- CBA - Costs'!L71*B72</f>
        <v>0</v>
      </c>
      <c r="D72" s="370">
        <f>'3.3a- CBA - Costs'!M71*B72</f>
        <v>0</v>
      </c>
      <c r="E72" s="370">
        <f>'3.3a- CBA - Costs'!N71*B72</f>
        <v>0</v>
      </c>
      <c r="F72" s="205">
        <f>'3.3b - CBA - Benefits'!L99*B72</f>
        <v>0</v>
      </c>
      <c r="G72" s="370">
        <f>'3.3b - CBA - Benefits'!M99*B72</f>
        <v>0</v>
      </c>
      <c r="H72" s="370">
        <f>'3.3b - CBA - Benefits'!N99*B72</f>
        <v>0</v>
      </c>
      <c r="I72" s="174"/>
      <c r="J72" s="352" t="s">
        <v>107</v>
      </c>
      <c r="K72" s="426" t="e">
        <f>D75/F75</f>
        <v>#DIV/0!</v>
      </c>
      <c r="L72" s="426" t="e">
        <f>C75/G75</f>
        <v>#DIV/0!</v>
      </c>
      <c r="M72" s="427" t="e">
        <f>E75/H75</f>
        <v>#DIV/0!</v>
      </c>
      <c r="N72" s="196"/>
      <c r="P72" s="211"/>
      <c r="Q72" s="350"/>
      <c r="R72" s="348">
        <f>'3.3b - CBA - Benefits'!L98</f>
        <v>0</v>
      </c>
      <c r="S72" s="348">
        <f>'3.3b - CBA - Benefits'!M98</f>
        <v>0</v>
      </c>
      <c r="T72" s="348">
        <f>'3.3b - CBA - Benefits'!N98</f>
        <v>0</v>
      </c>
      <c r="V72" s="211"/>
      <c r="W72" s="211"/>
      <c r="X72" s="425">
        <f>'3.3b - CBA - Benefits'!M98</f>
        <v>0</v>
      </c>
      <c r="Y72" s="422">
        <f t="shared" si="16"/>
        <v>0</v>
      </c>
      <c r="Z72" s="422">
        <f>'3.3b - CBA - Benefits'!L98</f>
        <v>0</v>
      </c>
      <c r="AA72" s="422">
        <f t="shared" si="17"/>
        <v>0</v>
      </c>
      <c r="AB72" s="422">
        <f>'3.3b - CBA - Benefits'!N98</f>
        <v>0</v>
      </c>
      <c r="AC72" s="422">
        <f t="shared" si="18"/>
        <v>0</v>
      </c>
    </row>
    <row r="73" spans="1:29" ht="19.95" customHeight="1" thickBot="1" x14ac:dyDescent="0.3">
      <c r="A73" s="190">
        <v>9</v>
      </c>
      <c r="B73" s="204">
        <f t="shared" si="15"/>
        <v>0.7894092343139355</v>
      </c>
      <c r="C73" s="205">
        <f>'3.3a- CBA - Costs'!L72*B73</f>
        <v>0</v>
      </c>
      <c r="D73" s="370">
        <f>'3.3a- CBA - Costs'!M72*B73</f>
        <v>0</v>
      </c>
      <c r="E73" s="370">
        <f>'3.3a- CBA - Costs'!N72*B73</f>
        <v>0</v>
      </c>
      <c r="F73" s="205">
        <f>'3.3b - CBA - Benefits'!L100*B73</f>
        <v>0</v>
      </c>
      <c r="G73" s="370">
        <f>'3.3b - CBA - Benefits'!M100*B73</f>
        <v>0</v>
      </c>
      <c r="H73" s="370">
        <f>'3.3b - CBA - Benefits'!N100*B73</f>
        <v>0</v>
      </c>
      <c r="I73" s="174"/>
      <c r="J73" s="352" t="s">
        <v>104</v>
      </c>
      <c r="K73" s="428" t="e">
        <f>IRR(R65:R75)</f>
        <v>#NUM!</v>
      </c>
      <c r="L73" s="428" t="e">
        <f>IRR(S65:S75)</f>
        <v>#NUM!</v>
      </c>
      <c r="M73" s="429" t="e">
        <f>IRR(T65:T75)</f>
        <v>#NUM!</v>
      </c>
      <c r="N73" s="196"/>
      <c r="P73" s="211"/>
      <c r="Q73" s="350"/>
      <c r="R73" s="348">
        <f>'3.3b - CBA - Benefits'!L99</f>
        <v>0</v>
      </c>
      <c r="S73" s="348">
        <f>'3.3b - CBA - Benefits'!M99</f>
        <v>0</v>
      </c>
      <c r="T73" s="348">
        <f>'3.3b - CBA - Benefits'!N99</f>
        <v>0</v>
      </c>
      <c r="V73" s="211"/>
      <c r="W73" s="211"/>
      <c r="X73" s="425">
        <f>'3.3b - CBA - Benefits'!M99</f>
        <v>0</v>
      </c>
      <c r="Y73" s="422">
        <f t="shared" si="16"/>
        <v>0</v>
      </c>
      <c r="Z73" s="422">
        <f>'3.3b - CBA - Benefits'!L99</f>
        <v>0</v>
      </c>
      <c r="AA73" s="422">
        <f t="shared" si="17"/>
        <v>0</v>
      </c>
      <c r="AB73" s="422">
        <f>'3.3b - CBA - Benefits'!N99</f>
        <v>0</v>
      </c>
      <c r="AC73" s="422">
        <f t="shared" si="18"/>
        <v>0</v>
      </c>
    </row>
    <row r="74" spans="1:29" ht="19.95" customHeight="1" thickBot="1" x14ac:dyDescent="0.3">
      <c r="A74" s="190">
        <v>10</v>
      </c>
      <c r="B74" s="204">
        <f t="shared" si="15"/>
        <v>0.76641673234362673</v>
      </c>
      <c r="C74" s="205">
        <f>'3.3a- CBA - Costs'!L73*B74</f>
        <v>0</v>
      </c>
      <c r="D74" s="370">
        <f>'3.3a- CBA - Costs'!M73*B74</f>
        <v>0</v>
      </c>
      <c r="E74" s="370">
        <f>'3.3a- CBA - Costs'!N73*B74</f>
        <v>0</v>
      </c>
      <c r="F74" s="205">
        <f>'3.3b - CBA - Benefits'!L101*B74</f>
        <v>0</v>
      </c>
      <c r="G74" s="370">
        <f>'3.3b - CBA - Benefits'!M101*B74</f>
        <v>0</v>
      </c>
      <c r="H74" s="370">
        <f>'3.3b - CBA - Benefits'!N101*B74</f>
        <v>0</v>
      </c>
      <c r="I74" s="174"/>
      <c r="J74" s="352" t="s">
        <v>106</v>
      </c>
      <c r="K74" s="430" t="e">
        <f>(F75-D75)/D75</f>
        <v>#DIV/0!</v>
      </c>
      <c r="L74" s="430" t="e">
        <f>(G75-C75)/C75</f>
        <v>#DIV/0!</v>
      </c>
      <c r="M74" s="431" t="e">
        <f>(H75-E75)/E75</f>
        <v>#DIV/0!</v>
      </c>
      <c r="N74" s="196"/>
      <c r="P74" s="211"/>
      <c r="Q74" s="350"/>
      <c r="R74" s="348">
        <f>'3.3b - CBA - Benefits'!L100</f>
        <v>0</v>
      </c>
      <c r="S74" s="348">
        <f>'3.3b - CBA - Benefits'!M100</f>
        <v>0</v>
      </c>
      <c r="T74" s="348">
        <f>'3.3b - CBA - Benefits'!N100</f>
        <v>0</v>
      </c>
      <c r="V74" s="211"/>
      <c r="W74" s="211"/>
      <c r="X74" s="425">
        <f>'3.3b - CBA - Benefits'!M100</f>
        <v>0</v>
      </c>
      <c r="Y74" s="422">
        <f t="shared" si="16"/>
        <v>0</v>
      </c>
      <c r="Z74" s="422">
        <f>'3.3b - CBA - Benefits'!L100</f>
        <v>0</v>
      </c>
      <c r="AA74" s="422">
        <f t="shared" si="17"/>
        <v>0</v>
      </c>
      <c r="AB74" s="422">
        <f>'3.3b - CBA - Benefits'!N100</f>
        <v>0</v>
      </c>
      <c r="AC74" s="422">
        <f t="shared" si="18"/>
        <v>0</v>
      </c>
    </row>
    <row r="75" spans="1:29" ht="19.95" customHeight="1" thickBot="1" x14ac:dyDescent="0.3">
      <c r="A75" s="361" t="s">
        <v>111</v>
      </c>
      <c r="B75" s="361"/>
      <c r="C75" s="371">
        <f t="shared" ref="C75:H75" si="19">SUM(C65:C74)</f>
        <v>0</v>
      </c>
      <c r="D75" s="372">
        <f t="shared" si="19"/>
        <v>0</v>
      </c>
      <c r="E75" s="373">
        <f t="shared" si="19"/>
        <v>0</v>
      </c>
      <c r="F75" s="374">
        <f t="shared" si="19"/>
        <v>0</v>
      </c>
      <c r="G75" s="372">
        <f t="shared" si="19"/>
        <v>0</v>
      </c>
      <c r="H75" s="372">
        <f t="shared" si="19"/>
        <v>0</v>
      </c>
      <c r="I75" s="174"/>
      <c r="J75" s="359" t="s">
        <v>118</v>
      </c>
      <c r="K75" s="432">
        <f>IF(AA76&lt;11,AA76,"Over 10 years")</f>
        <v>1</v>
      </c>
      <c r="L75" s="432">
        <f>IF(Y76&lt;11,Y76,"Over 10 years")</f>
        <v>1</v>
      </c>
      <c r="M75" s="433">
        <f>IF(AC76&lt;11,AC76,"Over 10 years")</f>
        <v>1</v>
      </c>
      <c r="N75" s="196"/>
      <c r="P75" s="211"/>
      <c r="Q75" s="350"/>
      <c r="R75" s="348">
        <f>'3.3b - CBA - Benefits'!L101</f>
        <v>0</v>
      </c>
      <c r="S75" s="348">
        <f>'3.3b - CBA - Benefits'!M101</f>
        <v>0</v>
      </c>
      <c r="T75" s="348">
        <f>'3.3b - CBA - Benefits'!N101</f>
        <v>0</v>
      </c>
      <c r="V75" s="211"/>
      <c r="W75" s="211"/>
      <c r="X75" s="425">
        <f>'3.3b - CBA - Benefits'!M101</f>
        <v>0</v>
      </c>
      <c r="Y75" s="422">
        <f t="shared" si="16"/>
        <v>0</v>
      </c>
      <c r="Z75" s="422">
        <f>'3.3b - CBA - Benefits'!L101</f>
        <v>0</v>
      </c>
      <c r="AA75" s="422">
        <f t="shared" si="17"/>
        <v>0</v>
      </c>
      <c r="AB75" s="422">
        <f>'3.3b - CBA - Benefits'!N101</f>
        <v>0</v>
      </c>
      <c r="AC75" s="422">
        <f t="shared" si="18"/>
        <v>0</v>
      </c>
    </row>
    <row r="76" spans="1:29" ht="60" customHeight="1" x14ac:dyDescent="0.25">
      <c r="A76" s="360"/>
      <c r="B76" s="360"/>
      <c r="C76" s="360"/>
      <c r="D76" s="360"/>
      <c r="E76" s="360"/>
      <c r="F76" s="360"/>
      <c r="G76" s="360"/>
      <c r="H76" s="360"/>
      <c r="I76" s="360"/>
      <c r="J76" s="360"/>
      <c r="K76" s="360"/>
      <c r="L76" s="360"/>
      <c r="M76" s="360"/>
      <c r="V76" s="211"/>
      <c r="W76" s="211"/>
      <c r="X76" s="211"/>
      <c r="Y76" s="437">
        <f>COUNTIF(Y66:Y75,"&lt;0")+1</f>
        <v>1</v>
      </c>
      <c r="Z76" s="435"/>
      <c r="AA76" s="437">
        <f>COUNTIF(AA66:AA75,"&lt;0")+1</f>
        <v>1</v>
      </c>
      <c r="AB76" s="436"/>
      <c r="AC76" s="437">
        <f>COUNTIF(AC66:AC75,"&lt;0")+1</f>
        <v>1</v>
      </c>
    </row>
    <row r="77" spans="1:29" ht="45" customHeight="1" x14ac:dyDescent="0.25">
      <c r="A77" s="610" t="s">
        <v>50</v>
      </c>
      <c r="B77" s="611"/>
      <c r="C77" s="479">
        <f>'3.3a- CBA - Costs'!B76</f>
        <v>0</v>
      </c>
      <c r="D77" s="480"/>
      <c r="E77" s="362"/>
      <c r="F77" s="362"/>
      <c r="G77" s="174"/>
      <c r="H77" s="174"/>
      <c r="I77" s="189"/>
      <c r="J77" s="174"/>
      <c r="K77" s="174"/>
      <c r="L77" s="174"/>
      <c r="M77" s="174"/>
      <c r="N77" s="174"/>
    </row>
    <row r="78" spans="1:29" ht="45" customHeight="1" x14ac:dyDescent="0.25">
      <c r="A78" s="610" t="s">
        <v>13</v>
      </c>
      <c r="B78" s="611"/>
      <c r="C78" s="479">
        <f>'3.3a- CBA - Costs'!B77</f>
        <v>0</v>
      </c>
      <c r="D78" s="480"/>
      <c r="E78" s="362"/>
      <c r="F78" s="362"/>
      <c r="G78" s="174"/>
      <c r="H78" s="174"/>
      <c r="I78" s="189"/>
      <c r="J78" s="174"/>
      <c r="K78" s="174"/>
      <c r="L78" s="174"/>
      <c r="M78" s="174"/>
      <c r="N78" s="174"/>
    </row>
    <row r="79" spans="1:29" ht="19.95" customHeight="1" x14ac:dyDescent="0.25">
      <c r="A79" s="364"/>
      <c r="B79" s="363"/>
      <c r="C79" s="618"/>
      <c r="D79" s="618"/>
      <c r="E79" s="618"/>
      <c r="F79" s="618"/>
      <c r="G79" s="618"/>
      <c r="H79" s="618"/>
      <c r="I79" s="224"/>
      <c r="J79" s="224"/>
      <c r="K79" s="224"/>
      <c r="L79" s="224"/>
      <c r="M79" s="224"/>
      <c r="N79" s="196"/>
    </row>
    <row r="80" spans="1:29" ht="22.5" customHeight="1" x14ac:dyDescent="0.25">
      <c r="A80" s="619" t="s">
        <v>100</v>
      </c>
      <c r="B80" s="622" t="s">
        <v>117</v>
      </c>
      <c r="C80" s="612" t="s">
        <v>113</v>
      </c>
      <c r="D80" s="613"/>
      <c r="E80" s="614"/>
      <c r="F80" s="612" t="s">
        <v>196</v>
      </c>
      <c r="G80" s="613"/>
      <c r="H80" s="614"/>
      <c r="I80" s="174"/>
      <c r="J80" s="174"/>
      <c r="K80" s="174"/>
      <c r="L80" s="174"/>
      <c r="M80" s="174"/>
      <c r="N80" s="174"/>
    </row>
    <row r="81" spans="1:29" ht="22.5" customHeight="1" thickBot="1" x14ac:dyDescent="0.3">
      <c r="A81" s="620"/>
      <c r="B81" s="623"/>
      <c r="C81" s="615"/>
      <c r="D81" s="616"/>
      <c r="E81" s="617"/>
      <c r="F81" s="615"/>
      <c r="G81" s="616"/>
      <c r="H81" s="617"/>
      <c r="I81" s="174"/>
      <c r="J81" s="174"/>
      <c r="K81" s="174"/>
      <c r="L81" s="174"/>
      <c r="M81" s="174"/>
      <c r="N81" s="174"/>
    </row>
    <row r="82" spans="1:29" ht="19.95" customHeight="1" thickBot="1" x14ac:dyDescent="0.3">
      <c r="A82" s="621"/>
      <c r="B82" s="625"/>
      <c r="C82" s="367" t="s">
        <v>96</v>
      </c>
      <c r="D82" s="368" t="s">
        <v>97</v>
      </c>
      <c r="E82" s="369" t="s">
        <v>101</v>
      </c>
      <c r="F82" s="368" t="s">
        <v>96</v>
      </c>
      <c r="G82" s="368" t="s">
        <v>97</v>
      </c>
      <c r="H82" s="369" t="s">
        <v>101</v>
      </c>
      <c r="I82" s="174"/>
      <c r="J82" s="346"/>
      <c r="K82" s="174"/>
      <c r="L82" s="174"/>
      <c r="M82" s="174"/>
      <c r="N82" s="174"/>
    </row>
    <row r="83" spans="1:29" ht="19.95" customHeight="1" thickBot="1" x14ac:dyDescent="0.3">
      <c r="A83" s="190">
        <v>1</v>
      </c>
      <c r="B83" s="204">
        <v>1</v>
      </c>
      <c r="C83" s="205">
        <f>'3.3a- CBA - Costs'!L82*B83</f>
        <v>0</v>
      </c>
      <c r="D83" s="370">
        <f>'3.3a- CBA - Costs'!M82*B83</f>
        <v>0</v>
      </c>
      <c r="E83" s="370">
        <f>'3.3a- CBA - Costs'!N82*B83</f>
        <v>0</v>
      </c>
      <c r="F83" s="205">
        <f>'3.3b - CBA - Benefits'!L117*B83</f>
        <v>0</v>
      </c>
      <c r="G83" s="370">
        <f>'3.3b - CBA - Benefits'!M117*B83</f>
        <v>0</v>
      </c>
      <c r="H83" s="370">
        <f>'3.3b - CBA - Benefits'!N117*B83</f>
        <v>0</v>
      </c>
      <c r="I83" s="174"/>
      <c r="J83" s="174"/>
      <c r="K83" s="174"/>
      <c r="L83" s="174"/>
      <c r="M83" s="174"/>
      <c r="N83" s="174"/>
      <c r="P83" s="347" t="s">
        <v>190</v>
      </c>
      <c r="Q83" s="347"/>
      <c r="R83" s="348">
        <f>-'3.3a- CBA - Costs'!M82</f>
        <v>0</v>
      </c>
      <c r="S83" s="348">
        <f>-'3.3a- CBA - Costs'!L82</f>
        <v>0</v>
      </c>
      <c r="T83" s="348">
        <f>-'3.3a- CBA - Costs'!N82</f>
        <v>0</v>
      </c>
      <c r="V83" s="626" t="s">
        <v>237</v>
      </c>
      <c r="W83" s="627"/>
      <c r="X83" s="425">
        <f>-('3.3a- CBA - Costs'!B82+'3.3a- CBA - Costs'!D82)</f>
        <v>0</v>
      </c>
      <c r="Y83" s="434"/>
      <c r="Z83" s="422">
        <f>-('3.3a- CBA - Costs'!C82+'3.3a- CBA - Costs'!E82)</f>
        <v>0</v>
      </c>
      <c r="AA83" s="423"/>
      <c r="AB83" s="423">
        <f>-('3.3a- CBA - Costs'!B82+'3.3a- CBA - Costs'!D82+'3.3a- CBA - Costs'!C82+'3.3a- CBA - Costs'!E82)/2</f>
        <v>0</v>
      </c>
      <c r="AC83" s="423"/>
    </row>
    <row r="84" spans="1:29" ht="19.95" customHeight="1" thickBot="1" x14ac:dyDescent="0.3">
      <c r="A84" s="190">
        <v>2</v>
      </c>
      <c r="B84" s="204">
        <f>B83/(1+$C$3)</f>
        <v>0.970873786407767</v>
      </c>
      <c r="C84" s="205">
        <f>'3.3a- CBA - Costs'!L83*B84</f>
        <v>0</v>
      </c>
      <c r="D84" s="370">
        <f>'3.3a- CBA - Costs'!M83*B84</f>
        <v>0</v>
      </c>
      <c r="E84" s="370">
        <f>'3.3a- CBA - Costs'!N83*B84</f>
        <v>0</v>
      </c>
      <c r="F84" s="205">
        <f>'3.3b - CBA - Benefits'!L118*B84</f>
        <v>0</v>
      </c>
      <c r="G84" s="370">
        <f>'3.3b - CBA - Benefits'!M118*B84</f>
        <v>0</v>
      </c>
      <c r="H84" s="370">
        <f>'3.3b - CBA - Benefits'!N118*B84</f>
        <v>0</v>
      </c>
      <c r="I84" s="174"/>
      <c r="J84" s="174"/>
      <c r="K84" s="174"/>
      <c r="L84" s="174"/>
      <c r="M84" s="174"/>
      <c r="N84" s="174"/>
      <c r="P84" s="347" t="s">
        <v>191</v>
      </c>
      <c r="Q84" s="347"/>
      <c r="R84" s="348">
        <f>'3.3b - CBA - Benefits'!L117</f>
        <v>0</v>
      </c>
      <c r="S84" s="348">
        <f>'3.3b - CBA - Benefits'!M117</f>
        <v>0</v>
      </c>
      <c r="T84" s="348">
        <f>'3.3b - CBA - Benefits'!N117</f>
        <v>0</v>
      </c>
      <c r="V84" s="626" t="s">
        <v>238</v>
      </c>
      <c r="W84" s="627"/>
      <c r="X84" s="425">
        <f>'3.3b - CBA - Benefits'!M117</f>
        <v>0</v>
      </c>
      <c r="Y84" s="422">
        <f>X83+X84</f>
        <v>0</v>
      </c>
      <c r="Z84" s="422">
        <f>'3.3b - CBA - Benefits'!L117</f>
        <v>0</v>
      </c>
      <c r="AA84" s="422">
        <f>Z83+Z84</f>
        <v>0</v>
      </c>
      <c r="AB84" s="422">
        <f>'3.3b - CBA - Benefits'!N117</f>
        <v>0</v>
      </c>
      <c r="AC84" s="422">
        <f>AB83+AB84</f>
        <v>0</v>
      </c>
    </row>
    <row r="85" spans="1:29" ht="19.95" customHeight="1" thickBot="1" x14ac:dyDescent="0.3">
      <c r="A85" s="190">
        <v>3</v>
      </c>
      <c r="B85" s="204">
        <f t="shared" ref="B85:B92" si="20">B84/(1+$C$3)</f>
        <v>0.94259590913375435</v>
      </c>
      <c r="C85" s="205">
        <f>'3.3a- CBA - Costs'!L84*B85</f>
        <v>0</v>
      </c>
      <c r="D85" s="370">
        <f>'3.3a- CBA - Costs'!M84*B85</f>
        <v>0</v>
      </c>
      <c r="E85" s="370">
        <f>'3.3a- CBA - Costs'!N84*B85</f>
        <v>0</v>
      </c>
      <c r="F85" s="205">
        <f>'3.3b - CBA - Benefits'!L119*B85</f>
        <v>0</v>
      </c>
      <c r="G85" s="370">
        <f>'3.3b - CBA - Benefits'!M119*B85</f>
        <v>0</v>
      </c>
      <c r="H85" s="370">
        <f>'3.3b - CBA - Benefits'!N119*B85</f>
        <v>0</v>
      </c>
      <c r="I85" s="174"/>
      <c r="J85" s="174"/>
      <c r="K85" s="174"/>
      <c r="L85" s="174"/>
      <c r="M85" s="174"/>
      <c r="N85" s="174"/>
      <c r="P85" s="341"/>
      <c r="Q85" s="349"/>
      <c r="R85" s="348">
        <f>'3.3b - CBA - Benefits'!L118</f>
        <v>0</v>
      </c>
      <c r="S85" s="348">
        <f>'3.3b - CBA - Benefits'!M118</f>
        <v>0</v>
      </c>
      <c r="T85" s="348">
        <f>'3.3b - CBA - Benefits'!N118</f>
        <v>0</v>
      </c>
      <c r="V85" s="211"/>
      <c r="W85" s="211"/>
      <c r="X85" s="425">
        <f>'3.3b - CBA - Benefits'!M118</f>
        <v>0</v>
      </c>
      <c r="Y85" s="422">
        <f>Y84+X85</f>
        <v>0</v>
      </c>
      <c r="Z85" s="422">
        <f>'3.3b - CBA - Benefits'!L118</f>
        <v>0</v>
      </c>
      <c r="AA85" s="422">
        <f>AA84+Z85</f>
        <v>0</v>
      </c>
      <c r="AB85" s="422">
        <f>'3.3b - CBA - Benefits'!N118</f>
        <v>0</v>
      </c>
      <c r="AC85" s="422">
        <f>AC84+AB85</f>
        <v>0</v>
      </c>
    </row>
    <row r="86" spans="1:29" ht="19.95" customHeight="1" thickBot="1" x14ac:dyDescent="0.3">
      <c r="A86" s="190">
        <v>4</v>
      </c>
      <c r="B86" s="204">
        <f t="shared" si="20"/>
        <v>0.9151416593531595</v>
      </c>
      <c r="C86" s="205">
        <f>'3.3a- CBA - Costs'!L85*B86</f>
        <v>0</v>
      </c>
      <c r="D86" s="370">
        <f>'3.3a- CBA - Costs'!M85*B86</f>
        <v>0</v>
      </c>
      <c r="E86" s="370">
        <f>'3.3a- CBA - Costs'!N85*B86</f>
        <v>0</v>
      </c>
      <c r="F86" s="205">
        <f>'3.3b - CBA - Benefits'!L120*B86</f>
        <v>0</v>
      </c>
      <c r="G86" s="370">
        <f>'3.3b - CBA - Benefits'!M120*B86</f>
        <v>0</v>
      </c>
      <c r="H86" s="370">
        <f>'3.3b - CBA - Benefits'!N120*B86</f>
        <v>0</v>
      </c>
      <c r="I86" s="174"/>
      <c r="J86" s="174"/>
      <c r="K86" s="174"/>
      <c r="L86" s="174"/>
      <c r="M86" s="174"/>
      <c r="N86" s="174"/>
      <c r="P86" s="211"/>
      <c r="Q86" s="350"/>
      <c r="R86" s="348">
        <f>'3.3b - CBA - Benefits'!L119</f>
        <v>0</v>
      </c>
      <c r="S86" s="348">
        <f>'3.3b - CBA - Benefits'!M119</f>
        <v>0</v>
      </c>
      <c r="T86" s="348">
        <f>'3.3b - CBA - Benefits'!N119</f>
        <v>0</v>
      </c>
      <c r="V86" s="211"/>
      <c r="W86" s="211"/>
      <c r="X86" s="425">
        <f>'3.3b - CBA - Benefits'!M119</f>
        <v>0</v>
      </c>
      <c r="Y86" s="422">
        <f t="shared" ref="Y86:Y93" si="21">Y85+X86</f>
        <v>0</v>
      </c>
      <c r="Z86" s="422">
        <f>'3.3b - CBA - Benefits'!L119</f>
        <v>0</v>
      </c>
      <c r="AA86" s="422">
        <f t="shared" ref="AA86:AA93" si="22">AA85+Z86</f>
        <v>0</v>
      </c>
      <c r="AB86" s="422">
        <f>'3.3b - CBA - Benefits'!N119</f>
        <v>0</v>
      </c>
      <c r="AC86" s="422">
        <f t="shared" ref="AC86:AC93" si="23">AC85+AB86</f>
        <v>0</v>
      </c>
    </row>
    <row r="87" spans="1:29" ht="19.95" customHeight="1" thickBot="1" x14ac:dyDescent="0.3">
      <c r="A87" s="190">
        <v>5</v>
      </c>
      <c r="B87" s="204">
        <f t="shared" si="20"/>
        <v>0.88848704791568878</v>
      </c>
      <c r="C87" s="205">
        <f>'3.3a- CBA - Costs'!L86*B87</f>
        <v>0</v>
      </c>
      <c r="D87" s="370">
        <f>'3.3a- CBA - Costs'!M86*B87</f>
        <v>0</v>
      </c>
      <c r="E87" s="370">
        <f>'3.3a- CBA - Costs'!N86*B87</f>
        <v>0</v>
      </c>
      <c r="F87" s="205">
        <f>'3.3b - CBA - Benefits'!L121*B87</f>
        <v>0</v>
      </c>
      <c r="G87" s="370">
        <f>'3.3b - CBA - Benefits'!M121*B87</f>
        <v>0</v>
      </c>
      <c r="H87" s="370">
        <f>'3.3b - CBA - Benefits'!N121*B87</f>
        <v>0</v>
      </c>
      <c r="I87" s="174"/>
      <c r="J87" s="174"/>
      <c r="K87" s="174"/>
      <c r="L87" s="174"/>
      <c r="M87" s="174"/>
      <c r="N87" s="174"/>
      <c r="P87" s="211"/>
      <c r="Q87" s="350"/>
      <c r="R87" s="348">
        <f>'3.3b - CBA - Benefits'!L120</f>
        <v>0</v>
      </c>
      <c r="S87" s="348">
        <f>'3.3b - CBA - Benefits'!M120</f>
        <v>0</v>
      </c>
      <c r="T87" s="348">
        <f>'3.3b - CBA - Benefits'!N120</f>
        <v>0</v>
      </c>
      <c r="V87" s="211"/>
      <c r="W87" s="211"/>
      <c r="X87" s="425">
        <f>'3.3b - CBA - Benefits'!M120</f>
        <v>0</v>
      </c>
      <c r="Y87" s="422">
        <f t="shared" si="21"/>
        <v>0</v>
      </c>
      <c r="Z87" s="422">
        <f>'3.3b - CBA - Benefits'!L120</f>
        <v>0</v>
      </c>
      <c r="AA87" s="422">
        <f t="shared" si="22"/>
        <v>0</v>
      </c>
      <c r="AB87" s="422">
        <f>'3.3b - CBA - Benefits'!N120</f>
        <v>0</v>
      </c>
      <c r="AC87" s="422">
        <f t="shared" si="23"/>
        <v>0</v>
      </c>
    </row>
    <row r="88" spans="1:29" ht="19.95" customHeight="1" thickBot="1" x14ac:dyDescent="0.3">
      <c r="A88" s="190">
        <v>6</v>
      </c>
      <c r="B88" s="204">
        <f t="shared" si="20"/>
        <v>0.86260878438416388</v>
      </c>
      <c r="C88" s="205">
        <f>'3.3a- CBA - Costs'!L87*B88</f>
        <v>0</v>
      </c>
      <c r="D88" s="370">
        <f>'3.3a- CBA - Costs'!M87*B88</f>
        <v>0</v>
      </c>
      <c r="E88" s="370">
        <f>'3.3a- CBA - Costs'!N87*B88</f>
        <v>0</v>
      </c>
      <c r="F88" s="205">
        <f>'3.3b - CBA - Benefits'!L122*B88</f>
        <v>0</v>
      </c>
      <c r="G88" s="370">
        <f>'3.3b - CBA - Benefits'!M122*B88</f>
        <v>0</v>
      </c>
      <c r="H88" s="370">
        <f>'3.3b - CBA - Benefits'!N122*B88</f>
        <v>0</v>
      </c>
      <c r="I88" s="174"/>
      <c r="J88" s="351"/>
      <c r="K88" s="182" t="s">
        <v>96</v>
      </c>
      <c r="L88" s="182" t="s">
        <v>97</v>
      </c>
      <c r="M88" s="183" t="s">
        <v>101</v>
      </c>
      <c r="N88" s="174"/>
      <c r="P88" s="211"/>
      <c r="Q88" s="350"/>
      <c r="R88" s="348">
        <f>'3.3b - CBA - Benefits'!L121</f>
        <v>0</v>
      </c>
      <c r="S88" s="348">
        <f>'3.3b - CBA - Benefits'!M121</f>
        <v>0</v>
      </c>
      <c r="T88" s="348">
        <f>'3.3b - CBA - Benefits'!N121</f>
        <v>0</v>
      </c>
      <c r="V88" s="211"/>
      <c r="W88" s="211"/>
      <c r="X88" s="425">
        <f>'3.3b - CBA - Benefits'!M121</f>
        <v>0</v>
      </c>
      <c r="Y88" s="422">
        <f t="shared" si="21"/>
        <v>0</v>
      </c>
      <c r="Z88" s="422">
        <f>'3.3b - CBA - Benefits'!L121</f>
        <v>0</v>
      </c>
      <c r="AA88" s="422">
        <f t="shared" si="22"/>
        <v>0</v>
      </c>
      <c r="AB88" s="422">
        <f>'3.3b - CBA - Benefits'!N121</f>
        <v>0</v>
      </c>
      <c r="AC88" s="422">
        <f t="shared" si="23"/>
        <v>0</v>
      </c>
    </row>
    <row r="89" spans="1:29" ht="19.95" customHeight="1" thickBot="1" x14ac:dyDescent="0.3">
      <c r="A89" s="190">
        <v>7</v>
      </c>
      <c r="B89" s="204">
        <f t="shared" si="20"/>
        <v>0.83748425668365423</v>
      </c>
      <c r="C89" s="205">
        <f>'3.3a- CBA - Costs'!L88*B89</f>
        <v>0</v>
      </c>
      <c r="D89" s="370">
        <f>'3.3a- CBA - Costs'!M88*B89</f>
        <v>0</v>
      </c>
      <c r="E89" s="370">
        <f>'3.3a- CBA - Costs'!N88*B89</f>
        <v>0</v>
      </c>
      <c r="F89" s="205">
        <f>'3.3b - CBA - Benefits'!L123*B89</f>
        <v>0</v>
      </c>
      <c r="G89" s="370">
        <f>'3.3b - CBA - Benefits'!M123*B89</f>
        <v>0</v>
      </c>
      <c r="H89" s="370">
        <f>'3.3b - CBA - Benefits'!N123*B89</f>
        <v>0</v>
      </c>
      <c r="I89" s="174"/>
      <c r="J89" s="352" t="s">
        <v>105</v>
      </c>
      <c r="K89" s="426">
        <f>F93-D93</f>
        <v>0</v>
      </c>
      <c r="L89" s="426">
        <f>G93-C93</f>
        <v>0</v>
      </c>
      <c r="M89" s="427">
        <f>H93-E93</f>
        <v>0</v>
      </c>
      <c r="N89" s="196"/>
      <c r="P89" s="211"/>
      <c r="Q89" s="350"/>
      <c r="R89" s="348">
        <f>'3.3b - CBA - Benefits'!L122</f>
        <v>0</v>
      </c>
      <c r="S89" s="348">
        <f>'3.3b - CBA - Benefits'!M122</f>
        <v>0</v>
      </c>
      <c r="T89" s="348">
        <f>'3.3b - CBA - Benefits'!N122</f>
        <v>0</v>
      </c>
      <c r="V89" s="211"/>
      <c r="W89" s="211"/>
      <c r="X89" s="425">
        <f>'3.3b - CBA - Benefits'!M122</f>
        <v>0</v>
      </c>
      <c r="Y89" s="422">
        <f t="shared" si="21"/>
        <v>0</v>
      </c>
      <c r="Z89" s="422">
        <f>'3.3b - CBA - Benefits'!L122</f>
        <v>0</v>
      </c>
      <c r="AA89" s="422">
        <f t="shared" si="22"/>
        <v>0</v>
      </c>
      <c r="AB89" s="422">
        <f>'3.3b - CBA - Benefits'!N122</f>
        <v>0</v>
      </c>
      <c r="AC89" s="422">
        <f t="shared" si="23"/>
        <v>0</v>
      </c>
    </row>
    <row r="90" spans="1:29" ht="19.95" customHeight="1" thickBot="1" x14ac:dyDescent="0.3">
      <c r="A90" s="190">
        <v>8</v>
      </c>
      <c r="B90" s="204">
        <f t="shared" si="20"/>
        <v>0.81309151134335356</v>
      </c>
      <c r="C90" s="205">
        <f>'3.3a- CBA - Costs'!L89*B90</f>
        <v>0</v>
      </c>
      <c r="D90" s="370">
        <f>'3.3a- CBA - Costs'!M89*B90</f>
        <v>0</v>
      </c>
      <c r="E90" s="370">
        <f>'3.3a- CBA - Costs'!N89*B90</f>
        <v>0</v>
      </c>
      <c r="F90" s="205">
        <f>'3.3b - CBA - Benefits'!L124*B90</f>
        <v>0</v>
      </c>
      <c r="G90" s="370">
        <f>'3.3b - CBA - Benefits'!M124*B90</f>
        <v>0</v>
      </c>
      <c r="H90" s="370">
        <f>'3.3b - CBA - Benefits'!N124*B90</f>
        <v>0</v>
      </c>
      <c r="I90" s="174"/>
      <c r="J90" s="352" t="s">
        <v>107</v>
      </c>
      <c r="K90" s="426" t="e">
        <f>D93/F93</f>
        <v>#DIV/0!</v>
      </c>
      <c r="L90" s="426" t="e">
        <f>C93/G93</f>
        <v>#DIV/0!</v>
      </c>
      <c r="M90" s="427" t="e">
        <f>E93/H93</f>
        <v>#DIV/0!</v>
      </c>
      <c r="N90" s="196"/>
      <c r="P90" s="211"/>
      <c r="Q90" s="350"/>
      <c r="R90" s="348">
        <f>'3.3b - CBA - Benefits'!L123</f>
        <v>0</v>
      </c>
      <c r="S90" s="348">
        <f>'3.3b - CBA - Benefits'!M123</f>
        <v>0</v>
      </c>
      <c r="T90" s="348">
        <f>'3.3b - CBA - Benefits'!N123</f>
        <v>0</v>
      </c>
      <c r="V90" s="211"/>
      <c r="W90" s="211"/>
      <c r="X90" s="425">
        <f>'3.3b - CBA - Benefits'!M123</f>
        <v>0</v>
      </c>
      <c r="Y90" s="422">
        <f t="shared" si="21"/>
        <v>0</v>
      </c>
      <c r="Z90" s="422">
        <f>'3.3b - CBA - Benefits'!L123</f>
        <v>0</v>
      </c>
      <c r="AA90" s="422">
        <f t="shared" si="22"/>
        <v>0</v>
      </c>
      <c r="AB90" s="422">
        <f>'3.3b - CBA - Benefits'!N123</f>
        <v>0</v>
      </c>
      <c r="AC90" s="422">
        <f t="shared" si="23"/>
        <v>0</v>
      </c>
    </row>
    <row r="91" spans="1:29" ht="19.95" customHeight="1" thickBot="1" x14ac:dyDescent="0.3">
      <c r="A91" s="190">
        <v>9</v>
      </c>
      <c r="B91" s="204">
        <f t="shared" si="20"/>
        <v>0.7894092343139355</v>
      </c>
      <c r="C91" s="205">
        <f>'3.3a- CBA - Costs'!L90*B91</f>
        <v>0</v>
      </c>
      <c r="D91" s="370">
        <f>'3.3a- CBA - Costs'!M90*B91</f>
        <v>0</v>
      </c>
      <c r="E91" s="370">
        <f>'3.3a- CBA - Costs'!N90*B91</f>
        <v>0</v>
      </c>
      <c r="F91" s="205">
        <f>'3.3b - CBA - Benefits'!L125*B91</f>
        <v>0</v>
      </c>
      <c r="G91" s="370">
        <f>'3.3b - CBA - Benefits'!M125*B91</f>
        <v>0</v>
      </c>
      <c r="H91" s="370">
        <f>'3.3b - CBA - Benefits'!N125*B91</f>
        <v>0</v>
      </c>
      <c r="I91" s="174"/>
      <c r="J91" s="352" t="s">
        <v>104</v>
      </c>
      <c r="K91" s="428" t="e">
        <f>IRR(R83:R93)</f>
        <v>#NUM!</v>
      </c>
      <c r="L91" s="428" t="e">
        <f>IRR(S83:S93)</f>
        <v>#NUM!</v>
      </c>
      <c r="M91" s="429" t="e">
        <f>IRR(T83:T93)</f>
        <v>#NUM!</v>
      </c>
      <c r="N91" s="196"/>
      <c r="P91" s="211"/>
      <c r="Q91" s="350"/>
      <c r="R91" s="348">
        <f>'3.3b - CBA - Benefits'!L124</f>
        <v>0</v>
      </c>
      <c r="S91" s="348">
        <f>'3.3b - CBA - Benefits'!M124</f>
        <v>0</v>
      </c>
      <c r="T91" s="348">
        <f>'3.3b - CBA - Benefits'!N124</f>
        <v>0</v>
      </c>
      <c r="V91" s="211"/>
      <c r="W91" s="211"/>
      <c r="X91" s="425">
        <f>'3.3b - CBA - Benefits'!M124</f>
        <v>0</v>
      </c>
      <c r="Y91" s="422">
        <f t="shared" si="21"/>
        <v>0</v>
      </c>
      <c r="Z91" s="422">
        <f>'3.3b - CBA - Benefits'!L124</f>
        <v>0</v>
      </c>
      <c r="AA91" s="422">
        <f t="shared" si="22"/>
        <v>0</v>
      </c>
      <c r="AB91" s="422">
        <f>'3.3b - CBA - Benefits'!N124</f>
        <v>0</v>
      </c>
      <c r="AC91" s="422">
        <f t="shared" si="23"/>
        <v>0</v>
      </c>
    </row>
    <row r="92" spans="1:29" ht="19.95" customHeight="1" thickBot="1" x14ac:dyDescent="0.3">
      <c r="A92" s="190">
        <v>10</v>
      </c>
      <c r="B92" s="204">
        <f t="shared" si="20"/>
        <v>0.76641673234362673</v>
      </c>
      <c r="C92" s="205">
        <f>'3.3a- CBA - Costs'!L91*B92</f>
        <v>0</v>
      </c>
      <c r="D92" s="370">
        <f>'3.3a- CBA - Costs'!M91*B92</f>
        <v>0</v>
      </c>
      <c r="E92" s="370">
        <f>'3.3a- CBA - Costs'!N91*B92</f>
        <v>0</v>
      </c>
      <c r="F92" s="205">
        <f>'3.3b - CBA - Benefits'!L126*B92</f>
        <v>0</v>
      </c>
      <c r="G92" s="370">
        <f>'3.3b - CBA - Benefits'!M126*B92</f>
        <v>0</v>
      </c>
      <c r="H92" s="370">
        <f>'3.3b - CBA - Benefits'!N126*B92</f>
        <v>0</v>
      </c>
      <c r="I92" s="174"/>
      <c r="J92" s="352" t="s">
        <v>106</v>
      </c>
      <c r="K92" s="430" t="e">
        <f>(F93-D93)/D93</f>
        <v>#DIV/0!</v>
      </c>
      <c r="L92" s="430" t="e">
        <f>(G93-C93)/C93</f>
        <v>#DIV/0!</v>
      </c>
      <c r="M92" s="431" t="e">
        <f>(H93-E93)/E93</f>
        <v>#DIV/0!</v>
      </c>
      <c r="N92" s="196"/>
      <c r="P92" s="211"/>
      <c r="Q92" s="350"/>
      <c r="R92" s="348">
        <f>'3.3b - CBA - Benefits'!L125</f>
        <v>0</v>
      </c>
      <c r="S92" s="348">
        <f>'3.3b - CBA - Benefits'!M125</f>
        <v>0</v>
      </c>
      <c r="T92" s="348">
        <f>'3.3b - CBA - Benefits'!N125</f>
        <v>0</v>
      </c>
      <c r="V92" s="211"/>
      <c r="W92" s="211"/>
      <c r="X92" s="425">
        <f>'3.3b - CBA - Benefits'!M125</f>
        <v>0</v>
      </c>
      <c r="Y92" s="422">
        <f t="shared" si="21"/>
        <v>0</v>
      </c>
      <c r="Z92" s="422">
        <f>'3.3b - CBA - Benefits'!L125</f>
        <v>0</v>
      </c>
      <c r="AA92" s="422">
        <f t="shared" si="22"/>
        <v>0</v>
      </c>
      <c r="AB92" s="422">
        <f>'3.3b - CBA - Benefits'!N125</f>
        <v>0</v>
      </c>
      <c r="AC92" s="422">
        <f t="shared" si="23"/>
        <v>0</v>
      </c>
    </row>
    <row r="93" spans="1:29" ht="19.95" customHeight="1" thickBot="1" x14ac:dyDescent="0.3">
      <c r="A93" s="361" t="s">
        <v>111</v>
      </c>
      <c r="B93" s="361"/>
      <c r="C93" s="371">
        <f t="shared" ref="C93:H93" si="24">SUM(C83:C92)</f>
        <v>0</v>
      </c>
      <c r="D93" s="372">
        <f t="shared" si="24"/>
        <v>0</v>
      </c>
      <c r="E93" s="373">
        <f t="shared" si="24"/>
        <v>0</v>
      </c>
      <c r="F93" s="374">
        <f t="shared" si="24"/>
        <v>0</v>
      </c>
      <c r="G93" s="372">
        <f t="shared" si="24"/>
        <v>0</v>
      </c>
      <c r="H93" s="372">
        <f t="shared" si="24"/>
        <v>0</v>
      </c>
      <c r="I93" s="174"/>
      <c r="J93" s="359" t="s">
        <v>118</v>
      </c>
      <c r="K93" s="432">
        <f>IF(AA94&lt;11,AA94,"Over 10 years")</f>
        <v>1</v>
      </c>
      <c r="L93" s="432">
        <f>IF(Y94&lt;11,Y94,"Over 10 years")</f>
        <v>1</v>
      </c>
      <c r="M93" s="433">
        <f>IF(AC94&lt;11,AC94,"Over 10 years")</f>
        <v>1</v>
      </c>
      <c r="N93" s="196"/>
      <c r="P93" s="211"/>
      <c r="Q93" s="350"/>
      <c r="R93" s="348">
        <f>'3.3b - CBA - Benefits'!L126</f>
        <v>0</v>
      </c>
      <c r="S93" s="348">
        <f>'3.3b - CBA - Benefits'!M126</f>
        <v>0</v>
      </c>
      <c r="T93" s="348">
        <f>'3.3b - CBA - Benefits'!N126</f>
        <v>0</v>
      </c>
      <c r="V93" s="211"/>
      <c r="W93" s="211"/>
      <c r="X93" s="425">
        <f>'3.3b - CBA - Benefits'!M126</f>
        <v>0</v>
      </c>
      <c r="Y93" s="422">
        <f t="shared" si="21"/>
        <v>0</v>
      </c>
      <c r="Z93" s="422">
        <f>'3.3b - CBA - Benefits'!L126</f>
        <v>0</v>
      </c>
      <c r="AA93" s="422">
        <f t="shared" si="22"/>
        <v>0</v>
      </c>
      <c r="AB93" s="422">
        <f>'3.3b - CBA - Benefits'!N126</f>
        <v>0</v>
      </c>
      <c r="AC93" s="422">
        <f t="shared" si="23"/>
        <v>0</v>
      </c>
    </row>
    <row r="94" spans="1:29" ht="60" customHeight="1" x14ac:dyDescent="0.25">
      <c r="V94" s="211"/>
      <c r="W94" s="211"/>
      <c r="X94" s="211"/>
      <c r="Y94" s="437">
        <f>COUNTIF(Y84:Y93,"&lt;0")+1</f>
        <v>1</v>
      </c>
      <c r="Z94" s="435"/>
      <c r="AA94" s="437">
        <f>COUNTIF(AA84:AA93,"&lt;0")+1</f>
        <v>1</v>
      </c>
      <c r="AB94" s="436"/>
      <c r="AC94" s="437">
        <f>COUNTIF(AC84:AC93,"&lt;0")+1</f>
        <v>1</v>
      </c>
    </row>
    <row r="95" spans="1:29" ht="45" customHeight="1" x14ac:dyDescent="0.25">
      <c r="A95" s="610" t="s">
        <v>50</v>
      </c>
      <c r="B95" s="611"/>
      <c r="C95" s="479">
        <f>'3.3a- CBA - Costs'!B94</f>
        <v>0</v>
      </c>
      <c r="D95" s="480"/>
      <c r="E95" s="362"/>
      <c r="F95" s="362"/>
      <c r="G95" s="174"/>
      <c r="H95" s="174"/>
      <c r="I95" s="189"/>
      <c r="J95" s="174"/>
      <c r="K95" s="174"/>
      <c r="L95" s="174"/>
      <c r="M95" s="174"/>
      <c r="N95" s="174"/>
    </row>
    <row r="96" spans="1:29" ht="45" customHeight="1" x14ac:dyDescent="0.25">
      <c r="A96" s="610" t="s">
        <v>13</v>
      </c>
      <c r="B96" s="611"/>
      <c r="C96" s="479">
        <f>'3.3a- CBA - Costs'!B95</f>
        <v>0</v>
      </c>
      <c r="D96" s="480"/>
      <c r="E96" s="362"/>
      <c r="F96" s="362"/>
      <c r="G96" s="174"/>
      <c r="H96" s="174"/>
      <c r="I96" s="189"/>
      <c r="J96" s="174"/>
      <c r="K96" s="174"/>
      <c r="L96" s="174"/>
      <c r="M96" s="174"/>
      <c r="N96" s="174"/>
    </row>
    <row r="97" spans="1:29" ht="19.95" customHeight="1" x14ac:dyDescent="0.25">
      <c r="A97" s="364"/>
      <c r="B97" s="363"/>
      <c r="C97" s="618"/>
      <c r="D97" s="618"/>
      <c r="E97" s="618"/>
      <c r="F97" s="618"/>
      <c r="G97" s="618"/>
      <c r="H97" s="618"/>
      <c r="I97" s="224"/>
      <c r="J97" s="224"/>
      <c r="K97" s="224"/>
      <c r="L97" s="224"/>
      <c r="M97" s="224"/>
      <c r="N97" s="196"/>
    </row>
    <row r="98" spans="1:29" ht="22.5" customHeight="1" x14ac:dyDescent="0.25">
      <c r="A98" s="619" t="s">
        <v>100</v>
      </c>
      <c r="B98" s="622" t="s">
        <v>117</v>
      </c>
      <c r="C98" s="612" t="s">
        <v>113</v>
      </c>
      <c r="D98" s="613"/>
      <c r="E98" s="614"/>
      <c r="F98" s="612" t="s">
        <v>196</v>
      </c>
      <c r="G98" s="613"/>
      <c r="H98" s="614"/>
      <c r="I98" s="174"/>
      <c r="J98" s="174"/>
      <c r="K98" s="174"/>
      <c r="L98" s="174"/>
      <c r="M98" s="174"/>
      <c r="N98" s="174"/>
    </row>
    <row r="99" spans="1:29" ht="22.5" customHeight="1" thickBot="1" x14ac:dyDescent="0.3">
      <c r="A99" s="620"/>
      <c r="B99" s="623"/>
      <c r="C99" s="615"/>
      <c r="D99" s="616"/>
      <c r="E99" s="617"/>
      <c r="F99" s="615"/>
      <c r="G99" s="616"/>
      <c r="H99" s="617"/>
      <c r="I99" s="174"/>
      <c r="J99" s="174"/>
      <c r="K99" s="174"/>
      <c r="L99" s="174"/>
      <c r="M99" s="174"/>
      <c r="N99" s="174"/>
    </row>
    <row r="100" spans="1:29" ht="19.95" customHeight="1" thickBot="1" x14ac:dyDescent="0.3">
      <c r="A100" s="621"/>
      <c r="B100" s="625"/>
      <c r="C100" s="367" t="s">
        <v>96</v>
      </c>
      <c r="D100" s="368" t="s">
        <v>97</v>
      </c>
      <c r="E100" s="369" t="s">
        <v>101</v>
      </c>
      <c r="F100" s="368" t="s">
        <v>96</v>
      </c>
      <c r="G100" s="368" t="s">
        <v>97</v>
      </c>
      <c r="H100" s="369" t="s">
        <v>101</v>
      </c>
      <c r="I100" s="174"/>
      <c r="J100" s="346"/>
      <c r="K100" s="174"/>
      <c r="L100" s="174"/>
      <c r="M100" s="174"/>
      <c r="N100" s="174"/>
    </row>
    <row r="101" spans="1:29" ht="19.95" customHeight="1" thickBot="1" x14ac:dyDescent="0.3">
      <c r="A101" s="190">
        <v>1</v>
      </c>
      <c r="B101" s="204">
        <v>1</v>
      </c>
      <c r="C101" s="205">
        <f>'3.3a- CBA - Costs'!L100*B101</f>
        <v>0</v>
      </c>
      <c r="D101" s="370">
        <f>'3.3a- CBA - Costs'!M100*B101</f>
        <v>0</v>
      </c>
      <c r="E101" s="370">
        <f>'3.3a- CBA - Costs'!N100*B101</f>
        <v>0</v>
      </c>
      <c r="F101" s="205">
        <f>'3.3b - CBA - Benefits'!L142*B101</f>
        <v>0</v>
      </c>
      <c r="G101" s="370">
        <f>'3.3b - CBA - Benefits'!M142*B101</f>
        <v>0</v>
      </c>
      <c r="H101" s="370">
        <f>'3.3b - CBA - Benefits'!N142*B101</f>
        <v>0</v>
      </c>
      <c r="I101" s="174"/>
      <c r="J101" s="174"/>
      <c r="K101" s="174"/>
      <c r="L101" s="174"/>
      <c r="M101" s="174"/>
      <c r="N101" s="174"/>
      <c r="P101" s="347" t="s">
        <v>190</v>
      </c>
      <c r="Q101" s="347"/>
      <c r="R101" s="348">
        <f>-'3.3a- CBA - Costs'!M100</f>
        <v>0</v>
      </c>
      <c r="S101" s="348">
        <f>-'3.3a- CBA - Costs'!L100</f>
        <v>0</v>
      </c>
      <c r="T101" s="348">
        <f>-'3.3a- CBA - Costs'!N100</f>
        <v>0</v>
      </c>
      <c r="V101" s="626" t="s">
        <v>237</v>
      </c>
      <c r="W101" s="627"/>
      <c r="X101" s="425">
        <f>-('3.3a- CBA - Costs'!B100+'3.3a- CBA - Costs'!D100)</f>
        <v>0</v>
      </c>
      <c r="Y101" s="434"/>
      <c r="Z101" s="422">
        <f>-('3.3a- CBA - Costs'!C100+'3.3a- CBA - Costs'!E100)</f>
        <v>0</v>
      </c>
      <c r="AA101" s="423"/>
      <c r="AB101" s="423">
        <f>-('3.3a- CBA - Costs'!B100+'3.3a- CBA - Costs'!D100+'3.3a- CBA - Costs'!C100+'3.3a- CBA - Costs'!E100)/2</f>
        <v>0</v>
      </c>
      <c r="AC101" s="423"/>
    </row>
    <row r="102" spans="1:29" ht="19.95" customHeight="1" thickBot="1" x14ac:dyDescent="0.3">
      <c r="A102" s="190">
        <v>2</v>
      </c>
      <c r="B102" s="204">
        <f>B101/(1+$C$3)</f>
        <v>0.970873786407767</v>
      </c>
      <c r="C102" s="205">
        <f>'3.3a- CBA - Costs'!L101*B102</f>
        <v>0</v>
      </c>
      <c r="D102" s="370">
        <f>'3.3a- CBA - Costs'!M101*B102</f>
        <v>0</v>
      </c>
      <c r="E102" s="370">
        <f>'3.3a- CBA - Costs'!N101*B102</f>
        <v>0</v>
      </c>
      <c r="F102" s="205">
        <f>'3.3b - CBA - Benefits'!L143*B102</f>
        <v>0</v>
      </c>
      <c r="G102" s="370">
        <f>'3.3b - CBA - Benefits'!M143*B102</f>
        <v>0</v>
      </c>
      <c r="H102" s="370">
        <f>'3.3b - CBA - Benefits'!N143*B102</f>
        <v>0</v>
      </c>
      <c r="I102" s="174"/>
      <c r="J102" s="174"/>
      <c r="K102" s="174"/>
      <c r="L102" s="174"/>
      <c r="M102" s="174"/>
      <c r="N102" s="174"/>
      <c r="P102" s="347" t="s">
        <v>191</v>
      </c>
      <c r="Q102" s="347"/>
      <c r="R102" s="348">
        <f>'3.3b - CBA - Benefits'!L142</f>
        <v>0</v>
      </c>
      <c r="S102" s="348">
        <f>'3.3b - CBA - Benefits'!M142</f>
        <v>0</v>
      </c>
      <c r="T102" s="348">
        <f>'3.3b - CBA - Benefits'!N142</f>
        <v>0</v>
      </c>
      <c r="V102" s="626" t="s">
        <v>238</v>
      </c>
      <c r="W102" s="627"/>
      <c r="X102" s="425">
        <f>'3.3b - CBA - Benefits'!M142</f>
        <v>0</v>
      </c>
      <c r="Y102" s="422">
        <f>X101+X102</f>
        <v>0</v>
      </c>
      <c r="Z102" s="422">
        <f>'3.3b - CBA - Benefits'!L142</f>
        <v>0</v>
      </c>
      <c r="AA102" s="422">
        <f>Z101+Z102</f>
        <v>0</v>
      </c>
      <c r="AB102" s="422">
        <f>'3.3b - CBA - Benefits'!N142</f>
        <v>0</v>
      </c>
      <c r="AC102" s="422">
        <f>AB101+AB102</f>
        <v>0</v>
      </c>
    </row>
    <row r="103" spans="1:29" ht="19.95" customHeight="1" thickBot="1" x14ac:dyDescent="0.3">
      <c r="A103" s="190">
        <v>3</v>
      </c>
      <c r="B103" s="204">
        <f t="shared" ref="B103:B110" si="25">B102/(1+$C$3)</f>
        <v>0.94259590913375435</v>
      </c>
      <c r="C103" s="205">
        <f>'3.3a- CBA - Costs'!L102*B103</f>
        <v>0</v>
      </c>
      <c r="D103" s="370">
        <f>'3.3a- CBA - Costs'!M102*B103</f>
        <v>0</v>
      </c>
      <c r="E103" s="370">
        <f>'3.3a- CBA - Costs'!N102*B103</f>
        <v>0</v>
      </c>
      <c r="F103" s="205">
        <f>'3.3b - CBA - Benefits'!L144*B103</f>
        <v>0</v>
      </c>
      <c r="G103" s="370">
        <f>'3.3b - CBA - Benefits'!M144*B103</f>
        <v>0</v>
      </c>
      <c r="H103" s="370">
        <f>'3.3b - CBA - Benefits'!N144*B103</f>
        <v>0</v>
      </c>
      <c r="I103" s="174"/>
      <c r="J103" s="174"/>
      <c r="K103" s="174"/>
      <c r="L103" s="174"/>
      <c r="M103" s="174"/>
      <c r="N103" s="174"/>
      <c r="P103" s="341"/>
      <c r="Q103" s="349"/>
      <c r="R103" s="348">
        <f>'3.3b - CBA - Benefits'!L143</f>
        <v>0</v>
      </c>
      <c r="S103" s="348">
        <f>'3.3b - CBA - Benefits'!M143</f>
        <v>0</v>
      </c>
      <c r="T103" s="348">
        <f>'3.3b - CBA - Benefits'!N143</f>
        <v>0</v>
      </c>
      <c r="V103" s="211"/>
      <c r="W103" s="211"/>
      <c r="X103" s="425">
        <f>'3.3b - CBA - Benefits'!M143</f>
        <v>0</v>
      </c>
      <c r="Y103" s="422">
        <f>Y102+X103</f>
        <v>0</v>
      </c>
      <c r="Z103" s="422">
        <f>'3.3b - CBA - Benefits'!L143</f>
        <v>0</v>
      </c>
      <c r="AA103" s="422">
        <f>AA102+Z103</f>
        <v>0</v>
      </c>
      <c r="AB103" s="422">
        <f>'3.3b - CBA - Benefits'!N143</f>
        <v>0</v>
      </c>
      <c r="AC103" s="422">
        <f>AC102+AB103</f>
        <v>0</v>
      </c>
    </row>
    <row r="104" spans="1:29" ht="19.95" customHeight="1" thickBot="1" x14ac:dyDescent="0.3">
      <c r="A104" s="190">
        <v>4</v>
      </c>
      <c r="B104" s="204">
        <f t="shared" si="25"/>
        <v>0.9151416593531595</v>
      </c>
      <c r="C104" s="205">
        <f>'3.3a- CBA - Costs'!L103*B104</f>
        <v>0</v>
      </c>
      <c r="D104" s="370">
        <f>'3.3a- CBA - Costs'!M103*B104</f>
        <v>0</v>
      </c>
      <c r="E104" s="370">
        <f>'3.3a- CBA - Costs'!N103*B104</f>
        <v>0</v>
      </c>
      <c r="F104" s="205">
        <f>'3.3b - CBA - Benefits'!L145*B104</f>
        <v>0</v>
      </c>
      <c r="G104" s="370">
        <f>'3.3b - CBA - Benefits'!M145*B104</f>
        <v>0</v>
      </c>
      <c r="H104" s="370">
        <f>'3.3b - CBA - Benefits'!N145*B104</f>
        <v>0</v>
      </c>
      <c r="I104" s="174"/>
      <c r="J104" s="174"/>
      <c r="K104" s="174"/>
      <c r="L104" s="174"/>
      <c r="M104" s="174"/>
      <c r="N104" s="174"/>
      <c r="P104" s="211"/>
      <c r="Q104" s="350"/>
      <c r="R104" s="348">
        <f>'3.3b - CBA - Benefits'!L144</f>
        <v>0</v>
      </c>
      <c r="S104" s="348">
        <f>'3.3b - CBA - Benefits'!M144</f>
        <v>0</v>
      </c>
      <c r="T104" s="348">
        <f>'3.3b - CBA - Benefits'!N144</f>
        <v>0</v>
      </c>
      <c r="V104" s="211"/>
      <c r="W104" s="211"/>
      <c r="X104" s="425">
        <f>'3.3b - CBA - Benefits'!M144</f>
        <v>0</v>
      </c>
      <c r="Y104" s="422">
        <f t="shared" ref="Y104:Y111" si="26">Y103+X104</f>
        <v>0</v>
      </c>
      <c r="Z104" s="422">
        <f>'3.3b - CBA - Benefits'!L144</f>
        <v>0</v>
      </c>
      <c r="AA104" s="422">
        <f t="shared" ref="AA104:AA111" si="27">AA103+Z104</f>
        <v>0</v>
      </c>
      <c r="AB104" s="422">
        <f>'3.3b - CBA - Benefits'!N144</f>
        <v>0</v>
      </c>
      <c r="AC104" s="422">
        <f t="shared" ref="AC104:AC111" si="28">AC103+AB104</f>
        <v>0</v>
      </c>
    </row>
    <row r="105" spans="1:29" ht="19.95" customHeight="1" thickBot="1" x14ac:dyDescent="0.3">
      <c r="A105" s="190">
        <v>5</v>
      </c>
      <c r="B105" s="204">
        <f t="shared" si="25"/>
        <v>0.88848704791568878</v>
      </c>
      <c r="C105" s="205">
        <f>'3.3a- CBA - Costs'!L104*B105</f>
        <v>0</v>
      </c>
      <c r="D105" s="370">
        <f>'3.3a- CBA - Costs'!M104*B105</f>
        <v>0</v>
      </c>
      <c r="E105" s="370">
        <f>'3.3a- CBA - Costs'!N104*B105</f>
        <v>0</v>
      </c>
      <c r="F105" s="205">
        <f>'3.3b - CBA - Benefits'!L146*B105</f>
        <v>0</v>
      </c>
      <c r="G105" s="370">
        <f>'3.3b - CBA - Benefits'!M146*B105</f>
        <v>0</v>
      </c>
      <c r="H105" s="370">
        <f>'3.3b - CBA - Benefits'!N146*B105</f>
        <v>0</v>
      </c>
      <c r="I105" s="174"/>
      <c r="J105" s="174"/>
      <c r="K105" s="174"/>
      <c r="L105" s="174"/>
      <c r="M105" s="174"/>
      <c r="N105" s="174"/>
      <c r="P105" s="211"/>
      <c r="Q105" s="350"/>
      <c r="R105" s="348">
        <f>'3.3b - CBA - Benefits'!L145</f>
        <v>0</v>
      </c>
      <c r="S105" s="348">
        <f>'3.3b - CBA - Benefits'!M145</f>
        <v>0</v>
      </c>
      <c r="T105" s="348">
        <f>'3.3b - CBA - Benefits'!N145</f>
        <v>0</v>
      </c>
      <c r="V105" s="211"/>
      <c r="W105" s="211"/>
      <c r="X105" s="425">
        <f>'3.3b - CBA - Benefits'!M145</f>
        <v>0</v>
      </c>
      <c r="Y105" s="422">
        <f t="shared" si="26"/>
        <v>0</v>
      </c>
      <c r="Z105" s="422">
        <f>'3.3b - CBA - Benefits'!L145</f>
        <v>0</v>
      </c>
      <c r="AA105" s="422">
        <f t="shared" si="27"/>
        <v>0</v>
      </c>
      <c r="AB105" s="422">
        <f>'3.3b - CBA - Benefits'!N145</f>
        <v>0</v>
      </c>
      <c r="AC105" s="422">
        <f t="shared" si="28"/>
        <v>0</v>
      </c>
    </row>
    <row r="106" spans="1:29" ht="19.95" customHeight="1" thickBot="1" x14ac:dyDescent="0.3">
      <c r="A106" s="190">
        <v>6</v>
      </c>
      <c r="B106" s="204">
        <f t="shared" si="25"/>
        <v>0.86260878438416388</v>
      </c>
      <c r="C106" s="205">
        <f>'3.3a- CBA - Costs'!L105*B106</f>
        <v>0</v>
      </c>
      <c r="D106" s="370">
        <f>'3.3a- CBA - Costs'!M105*B106</f>
        <v>0</v>
      </c>
      <c r="E106" s="370">
        <f>'3.3a- CBA - Costs'!N105*B106</f>
        <v>0</v>
      </c>
      <c r="F106" s="205">
        <f>'3.3b - CBA - Benefits'!L147*B106</f>
        <v>0</v>
      </c>
      <c r="G106" s="370">
        <f>'3.3b - CBA - Benefits'!M147*B106</f>
        <v>0</v>
      </c>
      <c r="H106" s="370">
        <f>'3.3b - CBA - Benefits'!N147*B106</f>
        <v>0</v>
      </c>
      <c r="I106" s="174"/>
      <c r="J106" s="351"/>
      <c r="K106" s="182" t="s">
        <v>96</v>
      </c>
      <c r="L106" s="182" t="s">
        <v>97</v>
      </c>
      <c r="M106" s="183" t="s">
        <v>101</v>
      </c>
      <c r="N106" s="174"/>
      <c r="P106" s="211"/>
      <c r="Q106" s="350"/>
      <c r="R106" s="348">
        <f>'3.3b - CBA - Benefits'!L146</f>
        <v>0</v>
      </c>
      <c r="S106" s="348">
        <f>'3.3b - CBA - Benefits'!M146</f>
        <v>0</v>
      </c>
      <c r="T106" s="348">
        <f>'3.3b - CBA - Benefits'!N146</f>
        <v>0</v>
      </c>
      <c r="V106" s="211"/>
      <c r="W106" s="211"/>
      <c r="X106" s="425">
        <f>'3.3b - CBA - Benefits'!M146</f>
        <v>0</v>
      </c>
      <c r="Y106" s="422">
        <f t="shared" si="26"/>
        <v>0</v>
      </c>
      <c r="Z106" s="422">
        <f>'3.3b - CBA - Benefits'!L146</f>
        <v>0</v>
      </c>
      <c r="AA106" s="422">
        <f t="shared" si="27"/>
        <v>0</v>
      </c>
      <c r="AB106" s="422">
        <f>'3.3b - CBA - Benefits'!N146</f>
        <v>0</v>
      </c>
      <c r="AC106" s="422">
        <f t="shared" si="28"/>
        <v>0</v>
      </c>
    </row>
    <row r="107" spans="1:29" ht="19.95" customHeight="1" thickBot="1" x14ac:dyDescent="0.3">
      <c r="A107" s="190">
        <v>7</v>
      </c>
      <c r="B107" s="204">
        <f t="shared" si="25"/>
        <v>0.83748425668365423</v>
      </c>
      <c r="C107" s="205">
        <f>'3.3a- CBA - Costs'!L106*B107</f>
        <v>0</v>
      </c>
      <c r="D107" s="370">
        <f>'3.3a- CBA - Costs'!M106*B107</f>
        <v>0</v>
      </c>
      <c r="E107" s="370">
        <f>'3.3a- CBA - Costs'!N106*B107</f>
        <v>0</v>
      </c>
      <c r="F107" s="205">
        <f>'3.3b - CBA - Benefits'!L148*B107</f>
        <v>0</v>
      </c>
      <c r="G107" s="370">
        <f>'3.3b - CBA - Benefits'!M148*B107</f>
        <v>0</v>
      </c>
      <c r="H107" s="370">
        <f>'3.3b - CBA - Benefits'!N148*B107</f>
        <v>0</v>
      </c>
      <c r="I107" s="174"/>
      <c r="J107" s="352" t="s">
        <v>105</v>
      </c>
      <c r="K107" s="353">
        <f>F111-D111</f>
        <v>0</v>
      </c>
      <c r="L107" s="353">
        <f>G111-C111</f>
        <v>0</v>
      </c>
      <c r="M107" s="354">
        <f>H111-E111</f>
        <v>0</v>
      </c>
      <c r="N107" s="196"/>
      <c r="P107" s="211"/>
      <c r="Q107" s="350"/>
      <c r="R107" s="348">
        <f>'3.3b - CBA - Benefits'!L147</f>
        <v>0</v>
      </c>
      <c r="S107" s="348">
        <f>'3.3b - CBA - Benefits'!M147</f>
        <v>0</v>
      </c>
      <c r="T107" s="348">
        <f>'3.3b - CBA - Benefits'!N147</f>
        <v>0</v>
      </c>
      <c r="V107" s="211"/>
      <c r="W107" s="211"/>
      <c r="X107" s="425">
        <f>'3.3b - CBA - Benefits'!M147</f>
        <v>0</v>
      </c>
      <c r="Y107" s="422">
        <f t="shared" si="26"/>
        <v>0</v>
      </c>
      <c r="Z107" s="422">
        <f>'3.3b - CBA - Benefits'!L147</f>
        <v>0</v>
      </c>
      <c r="AA107" s="422">
        <f t="shared" si="27"/>
        <v>0</v>
      </c>
      <c r="AB107" s="422">
        <f>'3.3b - CBA - Benefits'!N147</f>
        <v>0</v>
      </c>
      <c r="AC107" s="422">
        <f t="shared" si="28"/>
        <v>0</v>
      </c>
    </row>
    <row r="108" spans="1:29" ht="19.95" customHeight="1" thickBot="1" x14ac:dyDescent="0.3">
      <c r="A108" s="190">
        <v>8</v>
      </c>
      <c r="B108" s="204">
        <f t="shared" si="25"/>
        <v>0.81309151134335356</v>
      </c>
      <c r="C108" s="205">
        <f>'3.3a- CBA - Costs'!L107*B108</f>
        <v>0</v>
      </c>
      <c r="D108" s="370">
        <f>'3.3a- CBA - Costs'!M107*B108</f>
        <v>0</v>
      </c>
      <c r="E108" s="370">
        <f>'3.3a- CBA - Costs'!N107*B108</f>
        <v>0</v>
      </c>
      <c r="F108" s="205">
        <f>'3.3b - CBA - Benefits'!L149*B108</f>
        <v>0</v>
      </c>
      <c r="G108" s="370">
        <f>'3.3b - CBA - Benefits'!M149*B108</f>
        <v>0</v>
      </c>
      <c r="H108" s="370">
        <f>'3.3b - CBA - Benefits'!N149*B108</f>
        <v>0</v>
      </c>
      <c r="I108" s="174"/>
      <c r="J108" s="352" t="s">
        <v>107</v>
      </c>
      <c r="K108" s="353" t="e">
        <f>D111/F111</f>
        <v>#DIV/0!</v>
      </c>
      <c r="L108" s="353" t="e">
        <f>C111/G111</f>
        <v>#DIV/0!</v>
      </c>
      <c r="M108" s="354" t="e">
        <f>E111/H111</f>
        <v>#DIV/0!</v>
      </c>
      <c r="N108" s="196"/>
      <c r="P108" s="211"/>
      <c r="Q108" s="350"/>
      <c r="R108" s="348">
        <f>'3.3b - CBA - Benefits'!L148</f>
        <v>0</v>
      </c>
      <c r="S108" s="348">
        <f>'3.3b - CBA - Benefits'!M148</f>
        <v>0</v>
      </c>
      <c r="T108" s="348">
        <f>'3.3b - CBA - Benefits'!N148</f>
        <v>0</v>
      </c>
      <c r="V108" s="211"/>
      <c r="W108" s="211"/>
      <c r="X108" s="425">
        <f>'3.3b - CBA - Benefits'!M148</f>
        <v>0</v>
      </c>
      <c r="Y108" s="422">
        <f t="shared" si="26"/>
        <v>0</v>
      </c>
      <c r="Z108" s="422">
        <f>'3.3b - CBA - Benefits'!L148</f>
        <v>0</v>
      </c>
      <c r="AA108" s="422">
        <f t="shared" si="27"/>
        <v>0</v>
      </c>
      <c r="AB108" s="422">
        <f>'3.3b - CBA - Benefits'!N148</f>
        <v>0</v>
      </c>
      <c r="AC108" s="422">
        <f t="shared" si="28"/>
        <v>0</v>
      </c>
    </row>
    <row r="109" spans="1:29" ht="19.95" customHeight="1" thickBot="1" x14ac:dyDescent="0.3">
      <c r="A109" s="190">
        <v>9</v>
      </c>
      <c r="B109" s="204">
        <f t="shared" si="25"/>
        <v>0.7894092343139355</v>
      </c>
      <c r="C109" s="205">
        <f>'3.3a- CBA - Costs'!L108*B109</f>
        <v>0</v>
      </c>
      <c r="D109" s="370">
        <f>'3.3a- CBA - Costs'!M108*B109</f>
        <v>0</v>
      </c>
      <c r="E109" s="370">
        <f>'3.3a- CBA - Costs'!N108*B109</f>
        <v>0</v>
      </c>
      <c r="F109" s="205">
        <f>'3.3b - CBA - Benefits'!L150*B109</f>
        <v>0</v>
      </c>
      <c r="G109" s="370">
        <f>'3.3b - CBA - Benefits'!M150*B109</f>
        <v>0</v>
      </c>
      <c r="H109" s="370">
        <f>'3.3b - CBA - Benefits'!N150*B109</f>
        <v>0</v>
      </c>
      <c r="I109" s="174"/>
      <c r="J109" s="352" t="s">
        <v>104</v>
      </c>
      <c r="K109" s="355" t="e">
        <f>IRR(R101:R111)</f>
        <v>#NUM!</v>
      </c>
      <c r="L109" s="355" t="e">
        <f>IRR(S101:S111)</f>
        <v>#NUM!</v>
      </c>
      <c r="M109" s="356" t="e">
        <f>IRR(T101:T111)</f>
        <v>#NUM!</v>
      </c>
      <c r="N109" s="196"/>
      <c r="P109" s="211"/>
      <c r="Q109" s="350"/>
      <c r="R109" s="348">
        <f>'3.3b - CBA - Benefits'!L149</f>
        <v>0</v>
      </c>
      <c r="S109" s="348">
        <f>'3.3b - CBA - Benefits'!M149</f>
        <v>0</v>
      </c>
      <c r="T109" s="348">
        <f>'3.3b - CBA - Benefits'!N149</f>
        <v>0</v>
      </c>
      <c r="V109" s="211"/>
      <c r="W109" s="211"/>
      <c r="X109" s="425">
        <f>'3.3b - CBA - Benefits'!M149</f>
        <v>0</v>
      </c>
      <c r="Y109" s="422">
        <f t="shared" si="26"/>
        <v>0</v>
      </c>
      <c r="Z109" s="422">
        <f>'3.3b - CBA - Benefits'!L149</f>
        <v>0</v>
      </c>
      <c r="AA109" s="422">
        <f t="shared" si="27"/>
        <v>0</v>
      </c>
      <c r="AB109" s="422">
        <f>'3.3b - CBA - Benefits'!N149</f>
        <v>0</v>
      </c>
      <c r="AC109" s="422">
        <f t="shared" si="28"/>
        <v>0</v>
      </c>
    </row>
    <row r="110" spans="1:29" ht="19.95" customHeight="1" thickBot="1" x14ac:dyDescent="0.3">
      <c r="A110" s="190">
        <v>10</v>
      </c>
      <c r="B110" s="204">
        <f t="shared" si="25"/>
        <v>0.76641673234362673</v>
      </c>
      <c r="C110" s="205">
        <f>'3.3a- CBA - Costs'!L109*B110</f>
        <v>0</v>
      </c>
      <c r="D110" s="370">
        <f>'3.3a- CBA - Costs'!M109*B110</f>
        <v>0</v>
      </c>
      <c r="E110" s="370">
        <f>'3.3a- CBA - Costs'!N109*B110</f>
        <v>0</v>
      </c>
      <c r="F110" s="205">
        <f>'3.3b - CBA - Benefits'!L151*B110</f>
        <v>0</v>
      </c>
      <c r="G110" s="370">
        <f>'3.3b - CBA - Benefits'!M151*B110</f>
        <v>0</v>
      </c>
      <c r="H110" s="370">
        <f>'3.3b - CBA - Benefits'!N151*B110</f>
        <v>0</v>
      </c>
      <c r="I110" s="174"/>
      <c r="J110" s="352" t="s">
        <v>106</v>
      </c>
      <c r="K110" s="357" t="e">
        <f>(F111-D111)/D111</f>
        <v>#DIV/0!</v>
      </c>
      <c r="L110" s="357" t="e">
        <f>(G111-C111)/C111</f>
        <v>#DIV/0!</v>
      </c>
      <c r="M110" s="358" t="e">
        <f>(H111-E111)/E111</f>
        <v>#DIV/0!</v>
      </c>
      <c r="N110" s="196"/>
      <c r="P110" s="211"/>
      <c r="Q110" s="350"/>
      <c r="R110" s="348">
        <f>'3.3b - CBA - Benefits'!L150</f>
        <v>0</v>
      </c>
      <c r="S110" s="348">
        <f>'3.3b - CBA - Benefits'!M150</f>
        <v>0</v>
      </c>
      <c r="T110" s="348">
        <f>'3.3b - CBA - Benefits'!N150</f>
        <v>0</v>
      </c>
      <c r="V110" s="211"/>
      <c r="W110" s="211"/>
      <c r="X110" s="425">
        <f>'3.3b - CBA - Benefits'!M150</f>
        <v>0</v>
      </c>
      <c r="Y110" s="422">
        <f t="shared" si="26"/>
        <v>0</v>
      </c>
      <c r="Z110" s="422">
        <f>'3.3b - CBA - Benefits'!L150</f>
        <v>0</v>
      </c>
      <c r="AA110" s="422">
        <f t="shared" si="27"/>
        <v>0</v>
      </c>
      <c r="AB110" s="422">
        <f>'3.3b - CBA - Benefits'!N150</f>
        <v>0</v>
      </c>
      <c r="AC110" s="422">
        <f t="shared" si="28"/>
        <v>0</v>
      </c>
    </row>
    <row r="111" spans="1:29" ht="19.95" customHeight="1" thickBot="1" x14ac:dyDescent="0.3">
      <c r="A111" s="361" t="s">
        <v>111</v>
      </c>
      <c r="B111" s="361"/>
      <c r="C111" s="371">
        <f t="shared" ref="C111:H111" si="29">SUM(C101:C110)</f>
        <v>0</v>
      </c>
      <c r="D111" s="372">
        <f t="shared" si="29"/>
        <v>0</v>
      </c>
      <c r="E111" s="373">
        <f t="shared" si="29"/>
        <v>0</v>
      </c>
      <c r="F111" s="374">
        <f t="shared" si="29"/>
        <v>0</v>
      </c>
      <c r="G111" s="372">
        <f t="shared" si="29"/>
        <v>0</v>
      </c>
      <c r="H111" s="372">
        <f t="shared" si="29"/>
        <v>0</v>
      </c>
      <c r="I111" s="174"/>
      <c r="J111" s="359" t="s">
        <v>118</v>
      </c>
      <c r="K111" s="432">
        <f>IF(AA112&lt;11,AA112,"Over 10 years")</f>
        <v>1</v>
      </c>
      <c r="L111" s="432">
        <f>IF(Y112&lt;11,Y112,"Over 10 years")</f>
        <v>1</v>
      </c>
      <c r="M111" s="433">
        <f>IF(AC112&lt;11,AC112,"Over 10 years")</f>
        <v>1</v>
      </c>
      <c r="N111" s="196"/>
      <c r="P111" s="211"/>
      <c r="Q111" s="350"/>
      <c r="R111" s="348">
        <f>'3.3b - CBA - Benefits'!L151</f>
        <v>0</v>
      </c>
      <c r="S111" s="348">
        <f>'3.3b - CBA - Benefits'!M151</f>
        <v>0</v>
      </c>
      <c r="T111" s="348">
        <f>'3.3b - CBA - Benefits'!N151</f>
        <v>0</v>
      </c>
      <c r="V111" s="211"/>
      <c r="W111" s="211"/>
      <c r="X111" s="425">
        <f>'3.3b - CBA - Benefits'!M151</f>
        <v>0</v>
      </c>
      <c r="Y111" s="422">
        <f t="shared" si="26"/>
        <v>0</v>
      </c>
      <c r="Z111" s="422">
        <f>'3.3b - CBA - Benefits'!L151</f>
        <v>0</v>
      </c>
      <c r="AA111" s="422">
        <f t="shared" si="27"/>
        <v>0</v>
      </c>
      <c r="AB111" s="422">
        <f>'3.3b - CBA - Benefits'!N151</f>
        <v>0</v>
      </c>
      <c r="AC111" s="422">
        <f t="shared" si="28"/>
        <v>0</v>
      </c>
    </row>
    <row r="112" spans="1:29" ht="19.95" customHeight="1" x14ac:dyDescent="0.25">
      <c r="V112" s="211"/>
      <c r="W112" s="211"/>
      <c r="X112" s="211"/>
      <c r="Y112" s="437">
        <f>COUNTIF(Y102:Y111,"&lt;0")+1</f>
        <v>1</v>
      </c>
      <c r="Z112" s="435"/>
      <c r="AA112" s="437">
        <f>COUNTIF(AA102:AA111,"&lt;0")+1</f>
        <v>1</v>
      </c>
      <c r="AB112" s="436"/>
      <c r="AC112" s="437">
        <f>COUNTIF(AC102:AC111,"&lt;0")+1</f>
        <v>1</v>
      </c>
    </row>
    <row r="113" ht="19.95" customHeight="1" x14ac:dyDescent="0.25"/>
    <row r="114" ht="19.95" customHeight="1" x14ac:dyDescent="0.25"/>
    <row r="115" ht="19.95" customHeight="1" x14ac:dyDescent="0.25"/>
    <row r="116" ht="19.95" customHeight="1" x14ac:dyDescent="0.25"/>
    <row r="117" ht="19.95" customHeight="1" x14ac:dyDescent="0.25"/>
    <row r="118" ht="19.95" customHeight="1" x14ac:dyDescent="0.25"/>
    <row r="119" ht="19.95" customHeight="1" x14ac:dyDescent="0.25"/>
    <row r="120" ht="19.95" customHeight="1" x14ac:dyDescent="0.25"/>
    <row r="121" ht="19.95" customHeight="1" x14ac:dyDescent="0.25"/>
    <row r="122" ht="19.95" customHeight="1" x14ac:dyDescent="0.25"/>
    <row r="123" ht="19.95" customHeight="1" x14ac:dyDescent="0.25"/>
    <row r="124" ht="19.95" customHeight="1" x14ac:dyDescent="0.25"/>
    <row r="125" ht="19.95" customHeight="1" x14ac:dyDescent="0.25"/>
    <row r="126" ht="19.95" customHeight="1" x14ac:dyDescent="0.25"/>
    <row r="127" ht="19.95" customHeight="1" x14ac:dyDescent="0.25"/>
    <row r="128" ht="19.95" customHeight="1" x14ac:dyDescent="0.25"/>
    <row r="129" ht="19.95" customHeight="1" x14ac:dyDescent="0.25"/>
    <row r="130" ht="19.95" customHeight="1" x14ac:dyDescent="0.25"/>
    <row r="131" ht="19.95" customHeight="1" x14ac:dyDescent="0.25"/>
    <row r="132" ht="19.95" customHeight="1" x14ac:dyDescent="0.25"/>
    <row r="133" ht="19.95" customHeight="1" x14ac:dyDescent="0.25"/>
    <row r="134" ht="19.95" customHeight="1" x14ac:dyDescent="0.25"/>
    <row r="135" ht="19.95" customHeight="1" x14ac:dyDescent="0.25"/>
    <row r="136" ht="19.95" customHeight="1" x14ac:dyDescent="0.25"/>
    <row r="137" ht="19.95" customHeight="1" x14ac:dyDescent="0.25"/>
    <row r="138" ht="19.95" customHeight="1" x14ac:dyDescent="0.25"/>
    <row r="139" ht="19.95" customHeight="1" x14ac:dyDescent="0.25"/>
    <row r="140" ht="19.95" customHeight="1" x14ac:dyDescent="0.25"/>
    <row r="141" ht="19.95" customHeight="1" x14ac:dyDescent="0.25"/>
    <row r="142" ht="19.95" customHeight="1" x14ac:dyDescent="0.25"/>
    <row r="143" ht="19.95" customHeight="1" x14ac:dyDescent="0.25"/>
    <row r="144" ht="19.95" customHeight="1" x14ac:dyDescent="0.25"/>
    <row r="145" ht="19.95" customHeight="1" x14ac:dyDescent="0.25"/>
    <row r="146" ht="19.95" customHeight="1" x14ac:dyDescent="0.25"/>
    <row r="147" ht="19.95" customHeight="1" x14ac:dyDescent="0.25"/>
    <row r="148" ht="19.95" customHeight="1" x14ac:dyDescent="0.25"/>
    <row r="149" ht="19.95" customHeight="1" x14ac:dyDescent="0.25"/>
    <row r="150" ht="19.95" customHeight="1" x14ac:dyDescent="0.25"/>
    <row r="151" ht="19.95" customHeight="1" x14ac:dyDescent="0.25"/>
    <row r="152" ht="19.95" customHeight="1" x14ac:dyDescent="0.25"/>
    <row r="153" ht="19.95" customHeight="1" x14ac:dyDescent="0.25"/>
    <row r="154" ht="19.95" customHeight="1" x14ac:dyDescent="0.25"/>
    <row r="155" ht="19.95" customHeight="1" x14ac:dyDescent="0.25"/>
    <row r="156" ht="19.95" customHeight="1" x14ac:dyDescent="0.25"/>
    <row r="157" ht="19.95" customHeight="1" x14ac:dyDescent="0.25"/>
    <row r="158" ht="19.95" customHeight="1" x14ac:dyDescent="0.25"/>
    <row r="159" ht="19.95" customHeight="1" x14ac:dyDescent="0.25"/>
    <row r="160" ht="19.95" customHeight="1" x14ac:dyDescent="0.25"/>
    <row r="161" ht="19.95" customHeight="1" x14ac:dyDescent="0.25"/>
    <row r="162" ht="19.95" customHeight="1" x14ac:dyDescent="0.25"/>
    <row r="163" ht="19.95" customHeight="1" x14ac:dyDescent="0.25"/>
    <row r="164" ht="19.95" customHeight="1" x14ac:dyDescent="0.25"/>
    <row r="165" ht="19.95" customHeight="1" x14ac:dyDescent="0.25"/>
    <row r="166" ht="19.95" customHeight="1" x14ac:dyDescent="0.25"/>
    <row r="167" ht="19.95" customHeight="1" x14ac:dyDescent="0.25"/>
    <row r="168" ht="19.95" customHeight="1" x14ac:dyDescent="0.25"/>
    <row r="169" ht="19.95" customHeight="1" x14ac:dyDescent="0.25"/>
    <row r="170" ht="19.95" customHeight="1" x14ac:dyDescent="0.25"/>
    <row r="171" ht="19.95" customHeight="1" x14ac:dyDescent="0.25"/>
    <row r="172" ht="19.95" customHeight="1" x14ac:dyDescent="0.25"/>
    <row r="173" ht="19.95" customHeight="1" x14ac:dyDescent="0.25"/>
    <row r="174" ht="19.95" customHeight="1" x14ac:dyDescent="0.25"/>
    <row r="175" ht="19.95" customHeight="1" x14ac:dyDescent="0.25"/>
    <row r="176" ht="19.95" customHeight="1" x14ac:dyDescent="0.25"/>
    <row r="177" ht="19.95" customHeight="1" x14ac:dyDescent="0.25"/>
    <row r="178" ht="19.95" customHeight="1" x14ac:dyDescent="0.25"/>
    <row r="179" ht="19.95" customHeight="1" x14ac:dyDescent="0.25"/>
    <row r="180" ht="19.95" customHeight="1" x14ac:dyDescent="0.25"/>
    <row r="181" ht="19.95" customHeight="1" x14ac:dyDescent="0.25"/>
    <row r="182" ht="19.95" customHeight="1" x14ac:dyDescent="0.25"/>
    <row r="183" ht="19.95" customHeight="1" x14ac:dyDescent="0.25"/>
    <row r="184" ht="19.95" customHeight="1" x14ac:dyDescent="0.25"/>
    <row r="185" ht="19.95" customHeight="1" x14ac:dyDescent="0.25"/>
    <row r="186" ht="19.95" customHeight="1" x14ac:dyDescent="0.25"/>
    <row r="187" ht="19.95" customHeight="1" x14ac:dyDescent="0.25"/>
    <row r="188" ht="19.95" customHeight="1" x14ac:dyDescent="0.25"/>
    <row r="189" ht="19.95" customHeight="1" x14ac:dyDescent="0.25"/>
    <row r="190" ht="19.95" customHeight="1" x14ac:dyDescent="0.25"/>
    <row r="191" ht="19.95" customHeight="1" x14ac:dyDescent="0.25"/>
    <row r="192" ht="19.95" customHeight="1" x14ac:dyDescent="0.25"/>
    <row r="193" ht="19.95" customHeight="1" x14ac:dyDescent="0.25"/>
    <row r="194" ht="19.95" customHeight="1" x14ac:dyDescent="0.25"/>
    <row r="195" ht="19.95" customHeight="1" x14ac:dyDescent="0.25"/>
    <row r="196" ht="19.95" customHeight="1" x14ac:dyDescent="0.25"/>
    <row r="197" ht="19.95" customHeight="1" x14ac:dyDescent="0.25"/>
    <row r="198" ht="19.95" customHeight="1" x14ac:dyDescent="0.25"/>
    <row r="199" ht="19.95" customHeight="1" x14ac:dyDescent="0.25"/>
    <row r="200" ht="19.95" customHeight="1" x14ac:dyDescent="0.25"/>
    <row r="201" ht="19.95" customHeight="1" x14ac:dyDescent="0.25"/>
    <row r="202" ht="19.95" customHeight="1" x14ac:dyDescent="0.25"/>
    <row r="203" ht="19.95" customHeight="1" x14ac:dyDescent="0.25"/>
    <row r="204" ht="19.95" customHeight="1" x14ac:dyDescent="0.25"/>
    <row r="205" ht="19.95" customHeight="1" x14ac:dyDescent="0.25"/>
    <row r="206" ht="19.95" customHeight="1" x14ac:dyDescent="0.25"/>
    <row r="207" ht="19.95" customHeight="1" x14ac:dyDescent="0.25"/>
    <row r="208" ht="19.95" customHeight="1" x14ac:dyDescent="0.25"/>
    <row r="209" ht="19.95" customHeight="1" x14ac:dyDescent="0.25"/>
    <row r="210" ht="19.95" customHeight="1" x14ac:dyDescent="0.25"/>
    <row r="211" ht="19.95" customHeight="1" x14ac:dyDescent="0.25"/>
    <row r="212" ht="19.95" customHeight="1" x14ac:dyDescent="0.25"/>
    <row r="213" ht="19.95" customHeight="1" x14ac:dyDescent="0.25"/>
    <row r="214" ht="19.95" customHeight="1" x14ac:dyDescent="0.25"/>
    <row r="215" ht="19.95" customHeight="1" x14ac:dyDescent="0.25"/>
    <row r="216" ht="19.95" customHeight="1" x14ac:dyDescent="0.25"/>
    <row r="217" ht="19.95" customHeight="1" x14ac:dyDescent="0.25"/>
    <row r="218" ht="19.95" customHeight="1" x14ac:dyDescent="0.25"/>
    <row r="219" ht="19.95" customHeight="1" x14ac:dyDescent="0.25"/>
    <row r="220" ht="19.95" customHeight="1" x14ac:dyDescent="0.25"/>
    <row r="221" ht="19.95" customHeight="1" x14ac:dyDescent="0.25"/>
    <row r="222" ht="19.95" customHeight="1" x14ac:dyDescent="0.25"/>
    <row r="223" ht="19.95" customHeight="1" x14ac:dyDescent="0.25"/>
    <row r="224" ht="19.95" customHeight="1" x14ac:dyDescent="0.25"/>
    <row r="225" ht="19.95" customHeight="1" x14ac:dyDescent="0.25"/>
    <row r="226" ht="19.95" customHeight="1" x14ac:dyDescent="0.25"/>
    <row r="227" ht="19.95" customHeight="1" x14ac:dyDescent="0.25"/>
    <row r="228" ht="19.95" customHeight="1" x14ac:dyDescent="0.25"/>
    <row r="229" ht="19.95" customHeight="1" x14ac:dyDescent="0.25"/>
    <row r="230" ht="19.95" customHeight="1" x14ac:dyDescent="0.25"/>
    <row r="231" ht="19.95" customHeight="1" x14ac:dyDescent="0.25"/>
    <row r="232" ht="19.95" customHeight="1" x14ac:dyDescent="0.25"/>
    <row r="233" ht="19.95" customHeight="1" x14ac:dyDescent="0.25"/>
    <row r="234" ht="19.95" customHeight="1" x14ac:dyDescent="0.25"/>
    <row r="235" ht="19.95" customHeight="1" x14ac:dyDescent="0.25"/>
    <row r="236" ht="19.95" customHeight="1" x14ac:dyDescent="0.25"/>
    <row r="237" ht="19.95" customHeight="1" x14ac:dyDescent="0.25"/>
    <row r="238" ht="19.95" customHeight="1" x14ac:dyDescent="0.25"/>
    <row r="239" ht="19.95" customHeight="1" x14ac:dyDescent="0.25"/>
    <row r="240" ht="19.95" customHeight="1" x14ac:dyDescent="0.25"/>
    <row r="241" ht="19.95" customHeight="1" x14ac:dyDescent="0.25"/>
    <row r="242" ht="19.95" customHeight="1" x14ac:dyDescent="0.25"/>
    <row r="243" ht="19.95" customHeight="1" x14ac:dyDescent="0.25"/>
    <row r="244" ht="19.95" customHeight="1" x14ac:dyDescent="0.25"/>
    <row r="245" ht="19.95" customHeight="1" x14ac:dyDescent="0.25"/>
    <row r="246" ht="19.95" customHeight="1" x14ac:dyDescent="0.25"/>
    <row r="247" ht="19.95" customHeight="1" x14ac:dyDescent="0.25"/>
    <row r="248" ht="19.95" customHeight="1" x14ac:dyDescent="0.25"/>
    <row r="249" ht="19.95" customHeight="1" x14ac:dyDescent="0.25"/>
    <row r="250" ht="19.95" customHeight="1" x14ac:dyDescent="0.25"/>
    <row r="251" ht="19.95" customHeight="1" x14ac:dyDescent="0.25"/>
    <row r="252" ht="19.95" customHeight="1" x14ac:dyDescent="0.25"/>
    <row r="253" ht="19.95" customHeight="1" x14ac:dyDescent="0.25"/>
    <row r="254" ht="19.95" customHeight="1" x14ac:dyDescent="0.25"/>
    <row r="255" ht="19.95" customHeight="1" x14ac:dyDescent="0.25"/>
    <row r="256" ht="19.95" customHeight="1" x14ac:dyDescent="0.25"/>
    <row r="257" ht="19.95" customHeight="1" x14ac:dyDescent="0.25"/>
    <row r="258" ht="19.95" customHeight="1" x14ac:dyDescent="0.25"/>
    <row r="259" ht="19.95" customHeight="1" x14ac:dyDescent="0.25"/>
    <row r="260" ht="19.95" customHeight="1" x14ac:dyDescent="0.25"/>
    <row r="261" ht="19.95" customHeight="1" x14ac:dyDescent="0.25"/>
    <row r="262" ht="19.95" customHeight="1" x14ac:dyDescent="0.25"/>
    <row r="263" ht="19.95" customHeight="1" x14ac:dyDescent="0.25"/>
    <row r="264" ht="19.95" customHeight="1" x14ac:dyDescent="0.25"/>
    <row r="265" ht="19.95" customHeight="1" x14ac:dyDescent="0.25"/>
    <row r="266" ht="19.95" customHeight="1" x14ac:dyDescent="0.25"/>
    <row r="267" ht="19.95" customHeight="1" x14ac:dyDescent="0.25"/>
    <row r="268" ht="19.95" customHeight="1" x14ac:dyDescent="0.25"/>
    <row r="269" ht="19.95" customHeight="1" x14ac:dyDescent="0.25"/>
    <row r="270" ht="19.95" customHeight="1" x14ac:dyDescent="0.25"/>
  </sheetData>
  <mergeCells count="76">
    <mergeCell ref="V102:W102"/>
    <mergeCell ref="V65:W65"/>
    <mergeCell ref="V66:W66"/>
    <mergeCell ref="V83:W83"/>
    <mergeCell ref="V84:W84"/>
    <mergeCell ref="V101:W101"/>
    <mergeCell ref="V29:W29"/>
    <mergeCell ref="V30:W30"/>
    <mergeCell ref="V47:W47"/>
    <mergeCell ref="V48:W48"/>
    <mergeCell ref="V11:W11"/>
    <mergeCell ref="V12:W12"/>
    <mergeCell ref="A23:B23"/>
    <mergeCell ref="C23:D23"/>
    <mergeCell ref="A24:B24"/>
    <mergeCell ref="C24:D24"/>
    <mergeCell ref="C25:E25"/>
    <mergeCell ref="F25:H25"/>
    <mergeCell ref="C26:E27"/>
    <mergeCell ref="F26:H27"/>
    <mergeCell ref="A41:B41"/>
    <mergeCell ref="C41:D41"/>
    <mergeCell ref="A26:A28"/>
    <mergeCell ref="B26:B28"/>
    <mergeCell ref="A95:B95"/>
    <mergeCell ref="C95:D95"/>
    <mergeCell ref="A96:B96"/>
    <mergeCell ref="C96:D96"/>
    <mergeCell ref="C97:E97"/>
    <mergeCell ref="F97:H97"/>
    <mergeCell ref="A98:A100"/>
    <mergeCell ref="B98:B100"/>
    <mergeCell ref="C98:E99"/>
    <mergeCell ref="F98:H99"/>
    <mergeCell ref="A77:B77"/>
    <mergeCell ref="C77:D77"/>
    <mergeCell ref="A78:B78"/>
    <mergeCell ref="C78:D78"/>
    <mergeCell ref="C79:E79"/>
    <mergeCell ref="F79:H79"/>
    <mergeCell ref="A80:A82"/>
    <mergeCell ref="B80:B82"/>
    <mergeCell ref="C80:E81"/>
    <mergeCell ref="F80:H81"/>
    <mergeCell ref="A59:B59"/>
    <mergeCell ref="C59:D59"/>
    <mergeCell ref="A60:B60"/>
    <mergeCell ref="C60:D60"/>
    <mergeCell ref="C61:E61"/>
    <mergeCell ref="F61:H61"/>
    <mergeCell ref="A62:A64"/>
    <mergeCell ref="B62:B64"/>
    <mergeCell ref="C62:E63"/>
    <mergeCell ref="F62:H63"/>
    <mergeCell ref="A42:B42"/>
    <mergeCell ref="C42:D42"/>
    <mergeCell ref="C43:E43"/>
    <mergeCell ref="F43:H43"/>
    <mergeCell ref="A44:A46"/>
    <mergeCell ref="B44:B46"/>
    <mergeCell ref="C44:E45"/>
    <mergeCell ref="F44:H45"/>
    <mergeCell ref="F8:H9"/>
    <mergeCell ref="A6:B6"/>
    <mergeCell ref="C6:D6"/>
    <mergeCell ref="C7:E7"/>
    <mergeCell ref="F7:H7"/>
    <mergeCell ref="A8:A10"/>
    <mergeCell ref="B8:B10"/>
    <mergeCell ref="C8:E9"/>
    <mergeCell ref="A2:B2"/>
    <mergeCell ref="C2:D2"/>
    <mergeCell ref="A3:B3"/>
    <mergeCell ref="C3:D3"/>
    <mergeCell ref="A5:B5"/>
    <mergeCell ref="C5:D5"/>
  </mergeCells>
  <pageMargins left="0.7" right="0.7" top="0.78740157499999996" bottom="0.78740157499999996" header="0.3" footer="0.3"/>
  <pageSetup paperSize="9" scale="32" orientation="landscape" verticalDpi="300" r:id="rId1"/>
  <rowBreaks count="5" manualBreakCount="5">
    <brk id="21" max="13" man="1"/>
    <brk id="39" max="13" man="1"/>
    <brk id="57" max="13" man="1"/>
    <brk id="75" max="13" man="1"/>
    <brk id="93" max="1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60093"/>
    <pageSetUpPr fitToPage="1"/>
  </sheetPr>
  <dimension ref="A1:K24"/>
  <sheetViews>
    <sheetView zoomScale="80" zoomScaleNormal="80" zoomScaleSheetLayoutView="70" zoomScalePageLayoutView="85" workbookViewId="0"/>
  </sheetViews>
  <sheetFormatPr baseColWidth="10" defaultColWidth="13" defaultRowHeight="13.8" x14ac:dyDescent="0.25"/>
  <cols>
    <col min="1" max="1" width="5.88671875" style="67" customWidth="1"/>
    <col min="2" max="2" width="15.44140625" style="67" customWidth="1"/>
    <col min="3" max="3" width="5" style="67" bestFit="1" customWidth="1"/>
    <col min="4" max="4" width="17.6640625" style="67" customWidth="1"/>
    <col min="5" max="5" width="30.88671875" style="67" customWidth="1"/>
    <col min="6" max="6" width="29.88671875" style="67" customWidth="1"/>
    <col min="7" max="7" width="27.44140625" style="67" customWidth="1"/>
    <col min="8" max="9" width="27" style="67" customWidth="1"/>
    <col min="10" max="10" width="15" style="67" customWidth="1"/>
    <col min="11" max="11" width="0.6640625" style="67" customWidth="1"/>
    <col min="12" max="12" width="11" style="67" customWidth="1"/>
    <col min="13" max="16384" width="13" style="67"/>
  </cols>
  <sheetData>
    <row r="1" spans="1:11" ht="20.25" customHeight="1" x14ac:dyDescent="0.3">
      <c r="A1" s="158" t="s">
        <v>21</v>
      </c>
      <c r="B1" s="146"/>
      <c r="C1" s="146"/>
      <c r="D1" s="146"/>
      <c r="E1" s="148"/>
      <c r="F1" s="148"/>
      <c r="G1" s="148"/>
    </row>
    <row r="2" spans="1:11" ht="30" customHeight="1" x14ac:dyDescent="0.25">
      <c r="A2" s="628" t="s">
        <v>81</v>
      </c>
      <c r="B2" s="628"/>
      <c r="C2" s="628"/>
      <c r="D2" s="628"/>
      <c r="E2" s="628"/>
      <c r="F2" s="628"/>
      <c r="G2" s="628"/>
      <c r="H2" s="628"/>
      <c r="I2" s="628"/>
      <c r="J2" s="628"/>
    </row>
    <row r="3" spans="1:11" ht="55.2" x14ac:dyDescent="0.25">
      <c r="A3" s="323" t="s">
        <v>1</v>
      </c>
      <c r="B3" s="339" t="s">
        <v>147</v>
      </c>
      <c r="C3" s="339" t="s">
        <v>5</v>
      </c>
      <c r="D3" s="339" t="s">
        <v>123</v>
      </c>
      <c r="E3" s="339" t="s">
        <v>124</v>
      </c>
      <c r="F3" s="339" t="s">
        <v>23</v>
      </c>
      <c r="G3" s="339" t="s">
        <v>22</v>
      </c>
      <c r="H3" s="339" t="s">
        <v>29</v>
      </c>
      <c r="I3" s="339" t="s">
        <v>125</v>
      </c>
      <c r="J3" s="340" t="s">
        <v>2</v>
      </c>
      <c r="K3" s="149"/>
    </row>
    <row r="4" spans="1:11" ht="19.95" customHeight="1" x14ac:dyDescent="0.25">
      <c r="A4" s="150">
        <v>1</v>
      </c>
      <c r="B4" s="287"/>
      <c r="C4" s="151"/>
      <c r="D4" s="151"/>
      <c r="E4" s="151"/>
      <c r="F4" s="151"/>
      <c r="G4" s="151"/>
      <c r="H4" s="151"/>
      <c r="I4" s="151"/>
      <c r="J4" s="151"/>
      <c r="K4" s="149"/>
    </row>
    <row r="5" spans="1:11" ht="19.95" customHeight="1" x14ac:dyDescent="0.25">
      <c r="A5" s="150">
        <v>2</v>
      </c>
      <c r="B5" s="287"/>
      <c r="C5" s="151"/>
      <c r="D5" s="286"/>
      <c r="E5" s="151"/>
      <c r="F5" s="151"/>
      <c r="G5" s="151"/>
      <c r="H5" s="151"/>
      <c r="I5" s="151"/>
      <c r="J5" s="151"/>
      <c r="K5" s="149"/>
    </row>
    <row r="6" spans="1:11" ht="19.95" customHeight="1" x14ac:dyDescent="0.25">
      <c r="A6" s="150">
        <v>3</v>
      </c>
      <c r="B6" s="57"/>
      <c r="C6" s="151"/>
      <c r="D6" s="151"/>
      <c r="E6" s="151"/>
      <c r="F6" s="151"/>
      <c r="G6" s="151"/>
      <c r="H6" s="151"/>
      <c r="I6" s="151"/>
      <c r="J6" s="151"/>
      <c r="K6" s="149"/>
    </row>
    <row r="7" spans="1:11" ht="19.95" customHeight="1" x14ac:dyDescent="0.25">
      <c r="A7" s="150"/>
      <c r="B7" s="151"/>
      <c r="C7" s="151"/>
      <c r="D7" s="151"/>
      <c r="E7" s="151"/>
      <c r="F7" s="151"/>
      <c r="G7" s="151"/>
      <c r="H7" s="151"/>
      <c r="I7" s="151"/>
      <c r="J7" s="151"/>
      <c r="K7" s="149"/>
    </row>
    <row r="8" spans="1:11" ht="4.5" customHeight="1" x14ac:dyDescent="0.25">
      <c r="A8" s="152"/>
      <c r="B8" s="153"/>
      <c r="C8" s="153"/>
      <c r="D8" s="153"/>
      <c r="E8" s="153"/>
      <c r="F8" s="153"/>
      <c r="G8" s="153"/>
      <c r="H8" s="153"/>
      <c r="I8" s="153"/>
      <c r="J8" s="153"/>
      <c r="K8" s="149"/>
    </row>
    <row r="9" spans="1:11" ht="30" customHeight="1" x14ac:dyDescent="0.25">
      <c r="A9" s="154" t="s">
        <v>82</v>
      </c>
    </row>
    <row r="10" spans="1:11" ht="55.2" x14ac:dyDescent="0.25">
      <c r="A10" s="323" t="s">
        <v>1</v>
      </c>
      <c r="B10" s="339" t="s">
        <v>147</v>
      </c>
      <c r="C10" s="339" t="s">
        <v>5</v>
      </c>
      <c r="D10" s="339" t="s">
        <v>123</v>
      </c>
      <c r="E10" s="339" t="s">
        <v>124</v>
      </c>
      <c r="F10" s="339" t="s">
        <v>23</v>
      </c>
      <c r="G10" s="339" t="s">
        <v>22</v>
      </c>
      <c r="H10" s="339" t="s">
        <v>29</v>
      </c>
      <c r="I10" s="339" t="s">
        <v>125</v>
      </c>
      <c r="J10" s="340" t="s">
        <v>2</v>
      </c>
      <c r="K10" s="149"/>
    </row>
    <row r="11" spans="1:11" ht="19.95" customHeight="1" x14ac:dyDescent="0.25">
      <c r="A11" s="150">
        <v>1</v>
      </c>
      <c r="B11" s="287"/>
      <c r="C11" s="151"/>
      <c r="D11" s="151"/>
      <c r="E11" s="151"/>
      <c r="F11" s="151"/>
      <c r="G11" s="151"/>
      <c r="H11" s="151"/>
      <c r="I11" s="151"/>
      <c r="J11" s="151"/>
      <c r="K11" s="149"/>
    </row>
    <row r="12" spans="1:11" ht="19.95" customHeight="1" x14ac:dyDescent="0.25">
      <c r="A12" s="150">
        <v>2</v>
      </c>
      <c r="B12" s="252"/>
      <c r="C12" s="151"/>
      <c r="D12" s="286"/>
      <c r="E12" s="58"/>
      <c r="F12" s="151"/>
      <c r="G12" s="151"/>
      <c r="H12" s="151"/>
      <c r="I12" s="151"/>
      <c r="J12" s="151"/>
      <c r="K12" s="149"/>
    </row>
    <row r="13" spans="1:11" ht="19.95" customHeight="1" x14ac:dyDescent="0.25">
      <c r="A13" s="150">
        <v>3</v>
      </c>
      <c r="B13" s="151"/>
      <c r="C13" s="151"/>
      <c r="D13" s="151"/>
      <c r="E13" s="151"/>
      <c r="F13" s="151"/>
      <c r="G13" s="151"/>
      <c r="H13" s="151"/>
      <c r="I13" s="151"/>
      <c r="J13" s="151"/>
      <c r="K13" s="149"/>
    </row>
    <row r="14" spans="1:11" ht="19.95" customHeight="1" x14ac:dyDescent="0.25">
      <c r="A14" s="150"/>
      <c r="B14" s="151"/>
      <c r="C14" s="151"/>
      <c r="D14" s="151"/>
      <c r="E14" s="151"/>
      <c r="F14" s="151"/>
      <c r="G14" s="151"/>
      <c r="H14" s="151"/>
      <c r="I14" s="151"/>
      <c r="J14" s="151"/>
      <c r="K14" s="149"/>
    </row>
    <row r="15" spans="1:11" ht="4.5" customHeight="1" x14ac:dyDescent="0.25">
      <c r="A15" s="152"/>
      <c r="B15" s="153"/>
      <c r="C15" s="153"/>
      <c r="D15" s="153"/>
      <c r="E15" s="153"/>
      <c r="F15" s="153"/>
      <c r="G15" s="153"/>
      <c r="H15" s="153"/>
      <c r="I15" s="153"/>
      <c r="J15" s="153"/>
      <c r="K15" s="149"/>
    </row>
    <row r="16" spans="1:11" s="155" customFormat="1" ht="30" customHeight="1" x14ac:dyDescent="0.25">
      <c r="A16" s="154" t="s">
        <v>90</v>
      </c>
    </row>
    <row r="17" spans="1:11" ht="55.2" x14ac:dyDescent="0.25">
      <c r="A17" s="323" t="s">
        <v>1</v>
      </c>
      <c r="B17" s="339" t="s">
        <v>147</v>
      </c>
      <c r="C17" s="339" t="s">
        <v>5</v>
      </c>
      <c r="D17" s="339" t="s">
        <v>123</v>
      </c>
      <c r="E17" s="339" t="s">
        <v>124</v>
      </c>
      <c r="F17" s="339" t="s">
        <v>23</v>
      </c>
      <c r="G17" s="339" t="s">
        <v>22</v>
      </c>
      <c r="H17" s="339" t="s">
        <v>29</v>
      </c>
      <c r="I17" s="339" t="s">
        <v>125</v>
      </c>
      <c r="J17" s="340" t="s">
        <v>2</v>
      </c>
      <c r="K17" s="149"/>
    </row>
    <row r="18" spans="1:11" ht="19.95" customHeight="1" x14ac:dyDescent="0.25">
      <c r="A18" s="156">
        <v>1</v>
      </c>
      <c r="B18" s="252"/>
      <c r="C18" s="157"/>
      <c r="D18" s="286"/>
      <c r="E18" s="157"/>
      <c r="F18" s="157"/>
      <c r="G18" s="157"/>
      <c r="H18" s="157"/>
      <c r="I18" s="157"/>
      <c r="J18" s="157"/>
      <c r="K18" s="149"/>
    </row>
    <row r="19" spans="1:11" ht="19.95" customHeight="1" x14ac:dyDescent="0.25">
      <c r="A19" s="150">
        <v>2</v>
      </c>
      <c r="B19" s="151"/>
      <c r="C19" s="151"/>
      <c r="D19" s="151"/>
      <c r="E19" s="151"/>
      <c r="F19" s="151"/>
      <c r="G19" s="151"/>
      <c r="H19" s="151"/>
      <c r="I19" s="151"/>
      <c r="J19" s="151"/>
      <c r="K19" s="149"/>
    </row>
    <row r="20" spans="1:11" ht="19.95" customHeight="1" x14ac:dyDescent="0.25">
      <c r="A20" s="150">
        <v>3</v>
      </c>
      <c r="B20" s="151"/>
      <c r="C20" s="151"/>
      <c r="D20" s="151"/>
      <c r="E20" s="151"/>
      <c r="F20" s="151"/>
      <c r="G20" s="151"/>
      <c r="H20" s="151"/>
      <c r="I20" s="151"/>
      <c r="J20" s="151"/>
      <c r="K20" s="149"/>
    </row>
    <row r="21" spans="1:11" ht="19.95" customHeight="1" x14ac:dyDescent="0.25">
      <c r="A21" s="150"/>
      <c r="B21" s="151"/>
      <c r="C21" s="151"/>
      <c r="D21" s="151"/>
      <c r="E21" s="151"/>
      <c r="F21" s="151"/>
      <c r="G21" s="151"/>
      <c r="H21" s="151"/>
      <c r="I21" s="151"/>
      <c r="J21" s="151"/>
      <c r="K21" s="149"/>
    </row>
    <row r="22" spans="1:11" ht="4.5" customHeight="1" x14ac:dyDescent="0.25">
      <c r="A22" s="152"/>
      <c r="B22" s="153"/>
      <c r="C22" s="153"/>
      <c r="D22" s="153"/>
      <c r="E22" s="153"/>
      <c r="F22" s="153"/>
      <c r="G22" s="153"/>
      <c r="H22" s="153"/>
      <c r="I22" s="153"/>
      <c r="J22" s="153"/>
      <c r="K22" s="149"/>
    </row>
    <row r="24" spans="1:11" x14ac:dyDescent="0.25">
      <c r="J24" s="86"/>
    </row>
  </sheetData>
  <protectedRanges>
    <protectedRange sqref="A18 C18 E18:J18 A21:J21 A19:J19" name="Bereich3"/>
    <protectedRange sqref="C12 F12:J12 C11:J11 A22:J22 B20:J20 A14:J15 B13:J13" name="Bereich2"/>
    <protectedRange sqref="A11:A13 A20 A5:A6 C4:D5 D12 D18 E5:J5 E6:J6 E7:J8 A7:D8 C6:D6" name="Bereich1"/>
    <protectedRange sqref="J17 J10 J3" name="Bereich1_1"/>
    <protectedRange sqref="B11" name="Bereich1_2"/>
    <protectedRange sqref="B5:B6" name="Bereich1_3"/>
    <protectedRange sqref="B4" name="Bereich1_5"/>
  </protectedRanges>
  <mergeCells count="1">
    <mergeCell ref="A2:J2"/>
  </mergeCells>
  <phoneticPr fontId="8" type="noConversion"/>
  <printOptions horizontalCentered="1"/>
  <pageMargins left="0.23622047244094491" right="0.15748031496062992" top="0.27559055118110237" bottom="0.31496062992125984" header="0.31496062992125984" footer="0.31496062992125984"/>
  <pageSetup paperSize="9" scale="72" fitToHeight="0" orientation="landscape" r:id="rId1"/>
  <headerFooter alignWithMargins="0">
    <oddHeader>&amp;A</oddHeader>
    <oddFooter>&amp;C&amp;D</oddFooter>
  </headerFooter>
  <colBreaks count="1" manualBreakCount="1">
    <brk id="1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60093"/>
    <pageSetUpPr fitToPage="1"/>
  </sheetPr>
  <dimension ref="A1:H17"/>
  <sheetViews>
    <sheetView zoomScale="80" zoomScaleNormal="80" zoomScaleSheetLayoutView="80" zoomScalePageLayoutView="85" workbookViewId="0"/>
  </sheetViews>
  <sheetFormatPr baseColWidth="10" defaultColWidth="11.44140625" defaultRowHeight="13.8" x14ac:dyDescent="0.25"/>
  <cols>
    <col min="1" max="1" width="2.6640625" style="67" customWidth="1"/>
    <col min="2" max="2" width="30.6640625" style="67" customWidth="1"/>
    <col min="3" max="3" width="17.33203125" style="67" customWidth="1"/>
    <col min="4" max="4" width="37.44140625" style="67" bestFit="1" customWidth="1"/>
    <col min="5" max="5" width="34.44140625" style="67" customWidth="1"/>
    <col min="6" max="7" width="30.6640625" style="67" customWidth="1"/>
    <col min="8" max="8" width="0.6640625" style="16" customWidth="1"/>
    <col min="9" max="16384" width="11.44140625" style="16"/>
  </cols>
  <sheetData>
    <row r="1" spans="1:8" ht="21.75" customHeight="1" x14ac:dyDescent="0.25">
      <c r="A1" s="161" t="s">
        <v>62</v>
      </c>
      <c r="B1" s="146"/>
      <c r="D1" s="147"/>
      <c r="E1" s="147"/>
      <c r="F1" s="147"/>
      <c r="G1" s="147"/>
      <c r="H1" s="85"/>
    </row>
    <row r="2" spans="1:8" ht="21.75" customHeight="1" x14ac:dyDescent="0.25">
      <c r="A2" s="162" t="s">
        <v>56</v>
      </c>
      <c r="B2" s="85"/>
      <c r="C2" s="85"/>
      <c r="D2" s="85"/>
      <c r="E2" s="85"/>
      <c r="F2" s="85"/>
      <c r="G2" s="85"/>
      <c r="H2" s="85"/>
    </row>
    <row r="3" spans="1:8" ht="27.6" x14ac:dyDescent="0.25">
      <c r="A3" s="323" t="s">
        <v>1</v>
      </c>
      <c r="B3" s="316" t="s">
        <v>83</v>
      </c>
      <c r="C3" s="316" t="s">
        <v>84</v>
      </c>
      <c r="D3" s="316" t="s">
        <v>85</v>
      </c>
      <c r="E3" s="316" t="s">
        <v>86</v>
      </c>
      <c r="F3" s="316" t="s">
        <v>87</v>
      </c>
      <c r="G3" s="316" t="s">
        <v>88</v>
      </c>
      <c r="H3" s="55"/>
    </row>
    <row r="4" spans="1:8" ht="19.95" customHeight="1" x14ac:dyDescent="0.25">
      <c r="A4" s="150">
        <v>1</v>
      </c>
      <c r="B4" s="157"/>
      <c r="C4" s="157"/>
      <c r="D4" s="157"/>
      <c r="E4" s="159"/>
      <c r="F4" s="159"/>
      <c r="G4" s="159"/>
      <c r="H4" s="55"/>
    </row>
    <row r="5" spans="1:8" ht="19.95" customHeight="1" x14ac:dyDescent="0.25">
      <c r="A5" s="150">
        <v>2</v>
      </c>
      <c r="B5" s="252"/>
      <c r="C5" s="157"/>
      <c r="D5" s="151"/>
      <c r="E5" s="151"/>
      <c r="F5" s="151"/>
      <c r="G5" s="151"/>
      <c r="H5" s="55"/>
    </row>
    <row r="6" spans="1:8" ht="19.95" customHeight="1" x14ac:dyDescent="0.25">
      <c r="A6" s="150">
        <v>3</v>
      </c>
      <c r="B6" s="252"/>
      <c r="C6" s="157"/>
      <c r="D6" s="151"/>
      <c r="E6" s="151"/>
      <c r="F6" s="151"/>
      <c r="G6" s="151"/>
      <c r="H6" s="55"/>
    </row>
    <row r="7" spans="1:8" ht="19.95" customHeight="1" x14ac:dyDescent="0.25">
      <c r="A7" s="150">
        <v>4</v>
      </c>
      <c r="B7" s="151"/>
      <c r="C7" s="151"/>
      <c r="D7" s="151"/>
      <c r="E7" s="151"/>
      <c r="F7" s="151"/>
      <c r="G7" s="151"/>
      <c r="H7" s="55"/>
    </row>
    <row r="8" spans="1:8" ht="19.95" customHeight="1" x14ac:dyDescent="0.25">
      <c r="A8" s="150">
        <v>5</v>
      </c>
      <c r="B8" s="151"/>
      <c r="C8" s="151"/>
      <c r="D8" s="151"/>
      <c r="E8" s="151"/>
      <c r="F8" s="151"/>
      <c r="G8" s="151"/>
      <c r="H8" s="55"/>
    </row>
    <row r="9" spans="1:8" ht="4.5" customHeight="1" x14ac:dyDescent="0.25">
      <c r="A9" s="152"/>
      <c r="B9" s="153"/>
      <c r="C9" s="153"/>
      <c r="D9" s="153"/>
      <c r="E9" s="153"/>
      <c r="F9" s="153"/>
      <c r="G9" s="153"/>
      <c r="H9" s="55"/>
    </row>
    <row r="10" spans="1:8" ht="21.75" customHeight="1" x14ac:dyDescent="0.25">
      <c r="A10" s="160" t="s">
        <v>57</v>
      </c>
      <c r="H10" s="85"/>
    </row>
    <row r="11" spans="1:8" ht="27.6" x14ac:dyDescent="0.25">
      <c r="A11" s="323" t="s">
        <v>1</v>
      </c>
      <c r="B11" s="316" t="s">
        <v>83</v>
      </c>
      <c r="C11" s="316" t="s">
        <v>84</v>
      </c>
      <c r="D11" s="316" t="s">
        <v>85</v>
      </c>
      <c r="E11" s="316" t="s">
        <v>86</v>
      </c>
      <c r="F11" s="316" t="s">
        <v>87</v>
      </c>
      <c r="G11" s="316" t="s">
        <v>88</v>
      </c>
      <c r="H11" s="55"/>
    </row>
    <row r="12" spans="1:8" ht="19.95" customHeight="1" x14ac:dyDescent="0.25">
      <c r="A12" s="150">
        <v>1</v>
      </c>
      <c r="B12" s="151"/>
      <c r="C12" s="151"/>
      <c r="D12" s="151"/>
      <c r="E12" s="151"/>
      <c r="F12" s="151"/>
      <c r="G12" s="151"/>
      <c r="H12" s="55"/>
    </row>
    <row r="13" spans="1:8" ht="19.95" customHeight="1" x14ac:dyDescent="0.25">
      <c r="A13" s="150">
        <v>2</v>
      </c>
      <c r="B13" s="151"/>
      <c r="C13" s="151"/>
      <c r="D13" s="151"/>
      <c r="E13" s="151"/>
      <c r="F13" s="151"/>
      <c r="G13" s="151"/>
      <c r="H13" s="55"/>
    </row>
    <row r="14" spans="1:8" ht="19.95" customHeight="1" x14ac:dyDescent="0.25">
      <c r="A14" s="150">
        <v>3</v>
      </c>
      <c r="B14" s="151"/>
      <c r="C14" s="151"/>
      <c r="D14" s="151"/>
      <c r="E14" s="151"/>
      <c r="F14" s="151"/>
      <c r="G14" s="151"/>
      <c r="H14" s="55"/>
    </row>
    <row r="15" spans="1:8" ht="19.95" customHeight="1" x14ac:dyDescent="0.25">
      <c r="A15" s="150">
        <v>4</v>
      </c>
      <c r="B15" s="151"/>
      <c r="C15" s="151"/>
      <c r="D15" s="151"/>
      <c r="E15" s="151"/>
      <c r="F15" s="151"/>
      <c r="G15" s="151"/>
      <c r="H15" s="55"/>
    </row>
    <row r="16" spans="1:8" ht="19.95" customHeight="1" x14ac:dyDescent="0.25">
      <c r="A16" s="150">
        <v>5</v>
      </c>
      <c r="B16" s="151"/>
      <c r="C16" s="151"/>
      <c r="D16" s="151"/>
      <c r="E16" s="151"/>
      <c r="F16" s="151"/>
      <c r="G16" s="151"/>
      <c r="H16" s="55"/>
    </row>
    <row r="17" spans="1:8" ht="4.5" customHeight="1" x14ac:dyDescent="0.25">
      <c r="A17" s="152"/>
      <c r="B17" s="153"/>
      <c r="C17" s="153"/>
      <c r="D17" s="153"/>
      <c r="E17" s="153"/>
      <c r="F17" s="153"/>
      <c r="G17" s="153"/>
      <c r="H17" s="55"/>
    </row>
  </sheetData>
  <protectedRanges>
    <protectedRange sqref="A17:F17 B4:G4 C5:C6 G12:G17 B12:F16" name="Bereich2"/>
    <protectedRange sqref="E6:G6 A9:G9 A5:A6 B7:G8 A8 A12:A16" name="Bereich1"/>
  </protectedRanges>
  <pageMargins left="0.70866141732283472" right="0.70866141732283472" top="0.78740157480314965" bottom="0.78740157480314965" header="0.31496062992125984" footer="0.31496062992125984"/>
  <pageSetup paperSize="9" scale="72" fitToHeight="0" orientation="landscape" r:id="rId1"/>
  <headerFooter>
    <oddHeader>&amp;A</oddHeader>
    <oddFooter>&amp;C&amp;D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69"/>
  <sheetViews>
    <sheetView showGridLines="0" zoomScale="80" zoomScaleNormal="80" zoomScaleSheetLayoutView="25" workbookViewId="0"/>
  </sheetViews>
  <sheetFormatPr baseColWidth="10" defaultColWidth="11.44140625" defaultRowHeight="13.2" x14ac:dyDescent="0.25"/>
  <cols>
    <col min="1" max="1" width="6.44140625" customWidth="1"/>
    <col min="4" max="4" width="89.6640625" customWidth="1"/>
    <col min="5" max="5" width="40.5546875" customWidth="1"/>
    <col min="6" max="6" width="37.33203125" customWidth="1"/>
    <col min="7" max="7" width="34.33203125" customWidth="1"/>
  </cols>
  <sheetData>
    <row r="1" spans="1:7" ht="33.75" customHeight="1" x14ac:dyDescent="0.25">
      <c r="A1" s="236" t="s">
        <v>3</v>
      </c>
      <c r="B1" s="237"/>
      <c r="C1" s="232"/>
      <c r="D1" s="233"/>
      <c r="E1" s="233"/>
      <c r="F1" s="234"/>
      <c r="G1" s="235"/>
    </row>
    <row r="2" spans="1:7" ht="64.95" customHeight="1" thickBot="1" x14ac:dyDescent="0.3">
      <c r="A2" s="438" t="s">
        <v>234</v>
      </c>
      <c r="B2" s="439"/>
      <c r="C2" s="439"/>
      <c r="D2" s="439"/>
      <c r="E2" s="439"/>
      <c r="F2" s="439"/>
      <c r="G2" s="289"/>
    </row>
    <row r="3" spans="1:7" ht="45" customHeight="1" thickBot="1" x14ac:dyDescent="0.3">
      <c r="A3" s="449" t="s">
        <v>65</v>
      </c>
      <c r="B3" s="450"/>
      <c r="C3" s="309"/>
      <c r="D3" s="309" t="s">
        <v>0</v>
      </c>
      <c r="E3" s="310" t="s">
        <v>186</v>
      </c>
      <c r="F3" s="310" t="s">
        <v>126</v>
      </c>
      <c r="G3" s="310" t="s">
        <v>66</v>
      </c>
    </row>
    <row r="4" spans="1:7" ht="45" customHeight="1" x14ac:dyDescent="0.25">
      <c r="A4" s="440" t="s">
        <v>24</v>
      </c>
      <c r="B4" s="446" t="s">
        <v>37</v>
      </c>
      <c r="C4" s="17">
        <v>1</v>
      </c>
      <c r="D4" s="36" t="s">
        <v>152</v>
      </c>
      <c r="E4" s="206"/>
      <c r="F4" s="18"/>
      <c r="G4" s="207"/>
    </row>
    <row r="5" spans="1:7" ht="45" customHeight="1" x14ac:dyDescent="0.25">
      <c r="A5" s="441"/>
      <c r="B5" s="447"/>
      <c r="C5" s="20">
        <v>2</v>
      </c>
      <c r="D5" s="36" t="s">
        <v>153</v>
      </c>
      <c r="E5" s="21"/>
      <c r="F5" s="21"/>
      <c r="G5" s="22"/>
    </row>
    <row r="6" spans="1:7" ht="45" customHeight="1" x14ac:dyDescent="0.25">
      <c r="A6" s="441"/>
      <c r="B6" s="447"/>
      <c r="C6" s="23">
        <v>3</v>
      </c>
      <c r="D6" s="37" t="s">
        <v>154</v>
      </c>
      <c r="E6" s="24"/>
      <c r="F6" s="24"/>
      <c r="G6" s="25"/>
    </row>
    <row r="7" spans="1:7" ht="45" customHeight="1" x14ac:dyDescent="0.25">
      <c r="A7" s="441"/>
      <c r="B7" s="447"/>
      <c r="C7" s="20">
        <v>4</v>
      </c>
      <c r="D7" s="38" t="s">
        <v>14</v>
      </c>
      <c r="E7" s="26"/>
      <c r="F7" s="26"/>
      <c r="G7" s="27"/>
    </row>
    <row r="8" spans="1:7" ht="45" customHeight="1" thickBot="1" x14ac:dyDescent="0.3">
      <c r="A8" s="441"/>
      <c r="B8" s="448"/>
      <c r="C8" s="20">
        <v>5</v>
      </c>
      <c r="D8" s="39" t="s">
        <v>15</v>
      </c>
      <c r="E8" s="26"/>
      <c r="F8" s="26"/>
      <c r="G8" s="27"/>
    </row>
    <row r="9" spans="1:7" ht="45" customHeight="1" x14ac:dyDescent="0.25">
      <c r="A9" s="441"/>
      <c r="B9" s="443" t="s">
        <v>16</v>
      </c>
      <c r="C9" s="17">
        <v>6</v>
      </c>
      <c r="D9" s="40" t="s">
        <v>235</v>
      </c>
      <c r="E9" s="28"/>
      <c r="F9" s="28"/>
      <c r="G9" s="29"/>
    </row>
    <row r="10" spans="1:7" ht="45" customHeight="1" x14ac:dyDescent="0.25">
      <c r="A10" s="441"/>
      <c r="B10" s="444"/>
      <c r="C10" s="20">
        <v>7</v>
      </c>
      <c r="D10" s="41" t="s">
        <v>236</v>
      </c>
      <c r="E10" s="208"/>
      <c r="F10" s="21"/>
      <c r="G10" s="209"/>
    </row>
    <row r="11" spans="1:7" ht="45" customHeight="1" x14ac:dyDescent="0.25">
      <c r="A11" s="441"/>
      <c r="B11" s="444"/>
      <c r="C11" s="23">
        <v>8</v>
      </c>
      <c r="D11" s="41" t="s">
        <v>155</v>
      </c>
      <c r="E11" s="208"/>
      <c r="F11" s="21"/>
      <c r="G11" s="209"/>
    </row>
    <row r="12" spans="1:7" ht="45" customHeight="1" thickBot="1" x14ac:dyDescent="0.3">
      <c r="A12" s="441"/>
      <c r="B12" s="444"/>
      <c r="C12" s="20">
        <v>9</v>
      </c>
      <c r="D12" s="37" t="s">
        <v>156</v>
      </c>
      <c r="E12" s="208"/>
      <c r="F12" s="21"/>
      <c r="G12" s="22"/>
    </row>
    <row r="13" spans="1:7" ht="45" customHeight="1" x14ac:dyDescent="0.25">
      <c r="A13" s="441"/>
      <c r="B13" s="446" t="s">
        <v>64</v>
      </c>
      <c r="C13" s="17">
        <v>10</v>
      </c>
      <c r="D13" s="40" t="s">
        <v>40</v>
      </c>
      <c r="E13" s="18"/>
      <c r="F13" s="18"/>
      <c r="G13" s="19"/>
    </row>
    <row r="14" spans="1:7" ht="45" customHeight="1" x14ac:dyDescent="0.25">
      <c r="A14" s="441"/>
      <c r="B14" s="447"/>
      <c r="C14" s="32">
        <v>11</v>
      </c>
      <c r="D14" s="37" t="s">
        <v>41</v>
      </c>
      <c r="E14" s="208"/>
      <c r="F14" s="21"/>
      <c r="G14" s="22"/>
    </row>
    <row r="15" spans="1:7" ht="45" customHeight="1" x14ac:dyDescent="0.25">
      <c r="A15" s="441"/>
      <c r="B15" s="447"/>
      <c r="C15" s="20">
        <v>12</v>
      </c>
      <c r="D15" s="37" t="s">
        <v>19</v>
      </c>
      <c r="E15" s="21"/>
      <c r="F15" s="21"/>
      <c r="G15" s="22"/>
    </row>
    <row r="16" spans="1:7" ht="45" customHeight="1" thickBot="1" x14ac:dyDescent="0.3">
      <c r="A16" s="442"/>
      <c r="B16" s="448"/>
      <c r="C16" s="20">
        <v>13</v>
      </c>
      <c r="D16" s="42" t="s">
        <v>157</v>
      </c>
      <c r="E16" s="210"/>
      <c r="F16" s="33"/>
      <c r="G16" s="213"/>
    </row>
    <row r="17" spans="1:7" ht="45" customHeight="1" x14ac:dyDescent="0.25">
      <c r="A17" s="440" t="s">
        <v>27</v>
      </c>
      <c r="B17" s="446" t="s">
        <v>38</v>
      </c>
      <c r="C17" s="17">
        <v>14</v>
      </c>
      <c r="D17" s="40" t="s">
        <v>35</v>
      </c>
      <c r="E17" s="206"/>
      <c r="F17" s="18"/>
      <c r="G17" s="207"/>
    </row>
    <row r="18" spans="1:7" ht="45" customHeight="1" x14ac:dyDescent="0.25">
      <c r="A18" s="441"/>
      <c r="B18" s="447"/>
      <c r="C18" s="20">
        <v>15</v>
      </c>
      <c r="D18" s="37" t="s">
        <v>36</v>
      </c>
      <c r="E18" s="21"/>
      <c r="F18" s="21"/>
      <c r="G18" s="22"/>
    </row>
    <row r="19" spans="1:7" ht="45" customHeight="1" x14ac:dyDescent="0.25">
      <c r="A19" s="441"/>
      <c r="B19" s="447"/>
      <c r="C19" s="23">
        <v>16</v>
      </c>
      <c r="D19" s="37" t="s">
        <v>119</v>
      </c>
      <c r="E19" s="208"/>
      <c r="F19" s="21"/>
      <c r="G19" s="22"/>
    </row>
    <row r="20" spans="1:7" ht="45" customHeight="1" x14ac:dyDescent="0.25">
      <c r="A20" s="441"/>
      <c r="B20" s="447"/>
      <c r="C20" s="23">
        <v>17</v>
      </c>
      <c r="D20" s="38" t="s">
        <v>20</v>
      </c>
      <c r="E20" s="30"/>
      <c r="F20" s="30"/>
      <c r="G20" s="31"/>
    </row>
    <row r="21" spans="1:7" ht="45" customHeight="1" thickBot="1" x14ac:dyDescent="0.3">
      <c r="A21" s="441"/>
      <c r="B21" s="448"/>
      <c r="C21" s="23">
        <v>18</v>
      </c>
      <c r="D21" s="42" t="s">
        <v>158</v>
      </c>
      <c r="E21" s="33"/>
      <c r="F21" s="33"/>
      <c r="G21" s="34"/>
    </row>
    <row r="22" spans="1:7" ht="45" customHeight="1" x14ac:dyDescent="0.25">
      <c r="A22" s="441"/>
      <c r="B22" s="446" t="s">
        <v>39</v>
      </c>
      <c r="C22" s="17">
        <v>19</v>
      </c>
      <c r="D22" s="40" t="s">
        <v>30</v>
      </c>
      <c r="E22" s="214"/>
      <c r="F22" s="214"/>
      <c r="G22" s="214"/>
    </row>
    <row r="23" spans="1:7" ht="45" customHeight="1" x14ac:dyDescent="0.25">
      <c r="A23" s="441"/>
      <c r="B23" s="447"/>
      <c r="C23" s="23">
        <v>20</v>
      </c>
      <c r="D23" s="37" t="s">
        <v>31</v>
      </c>
      <c r="E23" s="208"/>
      <c r="F23" s="21"/>
      <c r="G23" s="209"/>
    </row>
    <row r="24" spans="1:7" ht="45" customHeight="1" x14ac:dyDescent="0.25">
      <c r="A24" s="441"/>
      <c r="B24" s="447"/>
      <c r="C24" s="20">
        <v>21</v>
      </c>
      <c r="D24" s="38" t="s">
        <v>32</v>
      </c>
      <c r="E24" s="30"/>
      <c r="F24" s="30"/>
      <c r="G24" s="31"/>
    </row>
    <row r="25" spans="1:7" ht="45" customHeight="1" thickBot="1" x14ac:dyDescent="0.3">
      <c r="A25" s="441"/>
      <c r="B25" s="448"/>
      <c r="C25" s="23">
        <v>22</v>
      </c>
      <c r="D25" s="38" t="s">
        <v>33</v>
      </c>
      <c r="E25" s="30"/>
      <c r="F25" s="30"/>
      <c r="G25" s="31"/>
    </row>
    <row r="26" spans="1:7" ht="45" customHeight="1" x14ac:dyDescent="0.25">
      <c r="A26" s="440" t="s">
        <v>25</v>
      </c>
      <c r="B26" s="443" t="s">
        <v>17</v>
      </c>
      <c r="C26" s="17">
        <v>23</v>
      </c>
      <c r="D26" s="40" t="s">
        <v>42</v>
      </c>
      <c r="E26" s="206"/>
      <c r="F26" s="18"/>
      <c r="G26" s="207"/>
    </row>
    <row r="27" spans="1:7" ht="45" customHeight="1" x14ac:dyDescent="0.25">
      <c r="A27" s="441"/>
      <c r="B27" s="444"/>
      <c r="C27" s="32">
        <v>24</v>
      </c>
      <c r="D27" s="37" t="s">
        <v>120</v>
      </c>
      <c r="E27" s="208"/>
      <c r="F27" s="21"/>
      <c r="G27" s="22"/>
    </row>
    <row r="28" spans="1:7" ht="45" customHeight="1" x14ac:dyDescent="0.25">
      <c r="A28" s="441"/>
      <c r="B28" s="444"/>
      <c r="C28" s="20">
        <v>25</v>
      </c>
      <c r="D28" s="37" t="s">
        <v>18</v>
      </c>
      <c r="E28" s="208"/>
      <c r="F28" s="21"/>
      <c r="G28" s="22"/>
    </row>
    <row r="29" spans="1:7" ht="45" customHeight="1" thickBot="1" x14ac:dyDescent="0.3">
      <c r="A29" s="441"/>
      <c r="B29" s="445"/>
      <c r="C29" s="20">
        <v>26</v>
      </c>
      <c r="D29" s="42" t="s">
        <v>43</v>
      </c>
      <c r="E29" s="33"/>
      <c r="F29" s="33"/>
      <c r="G29" s="34"/>
    </row>
    <row r="30" spans="1:7" ht="45" customHeight="1" x14ac:dyDescent="0.25">
      <c r="A30" s="441"/>
      <c r="B30" s="446" t="s">
        <v>34</v>
      </c>
      <c r="C30" s="17">
        <v>27</v>
      </c>
      <c r="D30" s="43" t="s">
        <v>159</v>
      </c>
      <c r="E30" s="18"/>
      <c r="F30" s="18"/>
      <c r="G30" s="19"/>
    </row>
    <row r="31" spans="1:7" ht="45" customHeight="1" x14ac:dyDescent="0.25">
      <c r="A31" s="441"/>
      <c r="B31" s="447"/>
      <c r="C31" s="20">
        <v>28</v>
      </c>
      <c r="D31" s="37" t="s">
        <v>160</v>
      </c>
      <c r="E31" s="208"/>
      <c r="F31" s="21"/>
      <c r="G31" s="22"/>
    </row>
    <row r="32" spans="1:7" ht="45" customHeight="1" x14ac:dyDescent="0.25">
      <c r="A32" s="441"/>
      <c r="B32" s="447"/>
      <c r="C32" s="20">
        <v>29</v>
      </c>
      <c r="D32" s="37" t="s">
        <v>161</v>
      </c>
      <c r="E32" s="208"/>
      <c r="F32" s="21"/>
      <c r="G32" s="22"/>
    </row>
    <row r="33" spans="1:7" ht="45" customHeight="1" thickBot="1" x14ac:dyDescent="0.3">
      <c r="A33" s="442"/>
      <c r="B33" s="448"/>
      <c r="C33" s="35">
        <v>30</v>
      </c>
      <c r="D33" s="42" t="s">
        <v>63</v>
      </c>
      <c r="E33" s="210"/>
      <c r="F33" s="33"/>
      <c r="G33" s="34"/>
    </row>
    <row r="34" spans="1:7" ht="38.25" customHeight="1" x14ac:dyDescent="0.3">
      <c r="B34" s="1"/>
      <c r="C34" s="1"/>
      <c r="D34" s="1"/>
      <c r="E34" s="1"/>
      <c r="F34" s="1"/>
      <c r="G34" s="1"/>
    </row>
    <row r="35" spans="1:7" ht="38.25" customHeight="1" x14ac:dyDescent="0.3">
      <c r="B35" s="1"/>
      <c r="C35" s="1"/>
      <c r="D35" s="1"/>
      <c r="E35" s="1"/>
      <c r="F35" s="1"/>
      <c r="G35" s="1"/>
    </row>
    <row r="36" spans="1:7" ht="38.25" customHeight="1" x14ac:dyDescent="0.3">
      <c r="B36" s="1"/>
      <c r="C36" s="1"/>
      <c r="D36" s="1"/>
      <c r="E36" s="1"/>
      <c r="F36" s="1"/>
      <c r="G36" s="1"/>
    </row>
    <row r="37" spans="1:7" ht="38.25" customHeight="1" x14ac:dyDescent="0.3">
      <c r="B37" s="1"/>
      <c r="C37" s="1"/>
      <c r="D37" s="1"/>
      <c r="E37" s="1"/>
      <c r="F37" s="1"/>
      <c r="G37" s="1"/>
    </row>
    <row r="38" spans="1:7" ht="38.25" customHeight="1" x14ac:dyDescent="0.3">
      <c r="B38" s="1"/>
      <c r="C38" s="1"/>
      <c r="D38" s="1"/>
      <c r="E38" s="1"/>
      <c r="F38" s="1"/>
      <c r="G38" s="1"/>
    </row>
    <row r="39" spans="1:7" ht="38.25" customHeight="1" x14ac:dyDescent="0.3">
      <c r="B39" s="1"/>
      <c r="C39" s="1"/>
      <c r="D39" s="1"/>
      <c r="E39" s="1"/>
      <c r="F39" s="1"/>
      <c r="G39" s="1"/>
    </row>
    <row r="40" spans="1:7" ht="38.25" customHeight="1" x14ac:dyDescent="0.3">
      <c r="B40" s="1"/>
      <c r="C40" s="1"/>
      <c r="D40" s="1"/>
      <c r="E40" s="1"/>
      <c r="F40" s="1"/>
      <c r="G40" s="1"/>
    </row>
    <row r="41" spans="1:7" ht="38.25" customHeight="1" x14ac:dyDescent="0.3">
      <c r="B41" s="1"/>
      <c r="C41" s="1"/>
      <c r="D41" s="1"/>
      <c r="E41" s="1"/>
      <c r="F41" s="1"/>
      <c r="G41" s="1"/>
    </row>
    <row r="42" spans="1:7" ht="38.25" customHeight="1" x14ac:dyDescent="0.3">
      <c r="B42" s="1"/>
      <c r="C42" s="1"/>
      <c r="D42" s="1"/>
      <c r="E42" s="1"/>
      <c r="F42" s="1"/>
      <c r="G42" s="1"/>
    </row>
    <row r="43" spans="1:7" ht="38.25" customHeight="1" x14ac:dyDescent="0.3">
      <c r="B43" s="1"/>
      <c r="C43" s="1"/>
      <c r="D43" s="1"/>
      <c r="E43" s="1"/>
      <c r="F43" s="1"/>
      <c r="G43" s="1"/>
    </row>
    <row r="44" spans="1:7" ht="38.25" customHeight="1" x14ac:dyDescent="0.3">
      <c r="B44" s="1"/>
      <c r="C44" s="1"/>
      <c r="D44" s="1"/>
      <c r="E44" s="1"/>
      <c r="F44" s="1"/>
      <c r="G44" s="1"/>
    </row>
    <row r="45" spans="1:7" ht="38.25" customHeight="1" x14ac:dyDescent="0.3">
      <c r="B45" s="1"/>
      <c r="C45" s="1"/>
      <c r="D45" s="1"/>
      <c r="E45" s="1"/>
      <c r="F45" s="1"/>
      <c r="G45" s="1"/>
    </row>
    <row r="46" spans="1:7" ht="38.25" customHeight="1" x14ac:dyDescent="0.3">
      <c r="B46" s="1"/>
      <c r="C46" s="1"/>
      <c r="D46" s="1"/>
      <c r="E46" s="1"/>
      <c r="F46" s="1"/>
      <c r="G46" s="1"/>
    </row>
    <row r="47" spans="1:7" ht="38.25" customHeight="1" x14ac:dyDescent="0.3">
      <c r="B47" s="1"/>
      <c r="C47" s="1"/>
      <c r="D47" s="1"/>
      <c r="E47" s="1"/>
      <c r="F47" s="1"/>
      <c r="G47" s="1"/>
    </row>
    <row r="48" spans="1:7" ht="38.25" customHeight="1" x14ac:dyDescent="0.3">
      <c r="B48" s="1"/>
      <c r="C48" s="1"/>
      <c r="D48" s="1"/>
      <c r="E48" s="1"/>
      <c r="F48" s="1"/>
      <c r="G48" s="1"/>
    </row>
    <row r="49" spans="2:7" ht="38.25" customHeight="1" x14ac:dyDescent="0.3">
      <c r="B49" s="1"/>
      <c r="C49" s="1"/>
      <c r="D49" s="1"/>
      <c r="E49" s="1"/>
      <c r="F49" s="1"/>
      <c r="G49" s="1"/>
    </row>
    <row r="50" spans="2:7" ht="38.25" customHeight="1" x14ac:dyDescent="0.3">
      <c r="B50" s="1"/>
      <c r="C50" s="1"/>
      <c r="D50" s="1"/>
      <c r="E50" s="1"/>
      <c r="F50" s="1"/>
      <c r="G50" s="1"/>
    </row>
    <row r="51" spans="2:7" ht="38.25" customHeight="1" x14ac:dyDescent="0.3">
      <c r="B51" s="1"/>
      <c r="C51" s="1"/>
      <c r="D51" s="1"/>
      <c r="E51" s="1"/>
      <c r="F51" s="1"/>
      <c r="G51" s="1"/>
    </row>
    <row r="52" spans="2:7" ht="38.25" customHeight="1" x14ac:dyDescent="0.3">
      <c r="B52" s="1"/>
      <c r="C52" s="1"/>
      <c r="D52" s="1"/>
      <c r="E52" s="1"/>
      <c r="F52" s="1"/>
      <c r="G52" s="1"/>
    </row>
    <row r="53" spans="2:7" ht="38.25" customHeight="1" x14ac:dyDescent="0.3">
      <c r="B53" s="1"/>
      <c r="C53" s="1"/>
      <c r="D53" s="1"/>
      <c r="E53" s="1"/>
      <c r="F53" s="1"/>
      <c r="G53" s="1"/>
    </row>
    <row r="54" spans="2:7" ht="38.25" customHeight="1" x14ac:dyDescent="0.3">
      <c r="B54" s="1"/>
      <c r="C54" s="1"/>
      <c r="D54" s="1"/>
      <c r="E54" s="1"/>
      <c r="F54" s="1"/>
      <c r="G54" s="1"/>
    </row>
    <row r="55" spans="2:7" ht="38.25" customHeight="1" x14ac:dyDescent="0.3">
      <c r="B55" s="1"/>
      <c r="C55" s="1"/>
      <c r="D55" s="1"/>
      <c r="E55" s="1"/>
      <c r="F55" s="1"/>
      <c r="G55" s="1"/>
    </row>
    <row r="56" spans="2:7" ht="38.25" customHeight="1" x14ac:dyDescent="0.3">
      <c r="B56" s="1"/>
      <c r="C56" s="1"/>
      <c r="D56" s="1"/>
      <c r="E56" s="1"/>
      <c r="F56" s="1"/>
      <c r="G56" s="1"/>
    </row>
    <row r="57" spans="2:7" ht="38.25" customHeight="1" x14ac:dyDescent="0.3">
      <c r="B57" s="1"/>
      <c r="C57" s="1"/>
      <c r="D57" s="1"/>
      <c r="E57" s="1"/>
      <c r="F57" s="1"/>
      <c r="G57" s="1"/>
    </row>
    <row r="58" spans="2:7" ht="38.25" customHeight="1" x14ac:dyDescent="0.3">
      <c r="B58" s="1"/>
      <c r="C58" s="1"/>
      <c r="D58" s="1"/>
      <c r="E58" s="1"/>
      <c r="F58" s="1"/>
      <c r="G58" s="1"/>
    </row>
    <row r="59" spans="2:7" ht="38.25" customHeight="1" x14ac:dyDescent="0.3">
      <c r="B59" s="1"/>
      <c r="C59" s="1"/>
      <c r="D59" s="1"/>
      <c r="E59" s="1"/>
      <c r="F59" s="1"/>
      <c r="G59" s="1"/>
    </row>
    <row r="60" spans="2:7" ht="38.25" customHeight="1" x14ac:dyDescent="0.3">
      <c r="B60" s="1"/>
      <c r="C60" s="1"/>
      <c r="D60" s="1"/>
      <c r="E60" s="1"/>
      <c r="F60" s="1"/>
      <c r="G60" s="1"/>
    </row>
    <row r="61" spans="2:7" ht="38.25" customHeight="1" x14ac:dyDescent="0.3">
      <c r="B61" s="1"/>
      <c r="C61" s="1"/>
      <c r="D61" s="1"/>
      <c r="E61" s="1"/>
      <c r="F61" s="1"/>
      <c r="G61" s="1"/>
    </row>
    <row r="62" spans="2:7" ht="38.25" customHeight="1" x14ac:dyDescent="0.3">
      <c r="B62" s="1"/>
      <c r="C62" s="1"/>
      <c r="D62" s="1"/>
      <c r="E62" s="1"/>
      <c r="F62" s="1"/>
      <c r="G62" s="1"/>
    </row>
    <row r="63" spans="2:7" ht="38.25" customHeight="1" x14ac:dyDescent="0.3">
      <c r="B63" s="1"/>
      <c r="C63" s="1"/>
      <c r="D63" s="1"/>
      <c r="E63" s="1"/>
      <c r="F63" s="1"/>
      <c r="G63" s="1"/>
    </row>
    <row r="64" spans="2:7" ht="38.25" customHeight="1" x14ac:dyDescent="0.3">
      <c r="B64" s="1"/>
      <c r="C64" s="1"/>
      <c r="D64" s="1"/>
      <c r="E64" s="1"/>
      <c r="F64" s="1"/>
      <c r="G64" s="1"/>
    </row>
    <row r="65" spans="2:7" ht="38.25" customHeight="1" x14ac:dyDescent="0.3">
      <c r="B65" s="1"/>
      <c r="C65" s="1"/>
      <c r="D65" s="1"/>
      <c r="E65" s="1"/>
      <c r="F65" s="1"/>
      <c r="G65" s="1"/>
    </row>
    <row r="66" spans="2:7" ht="38.25" customHeight="1" x14ac:dyDescent="0.3">
      <c r="B66" s="1"/>
      <c r="C66" s="1"/>
      <c r="D66" s="1"/>
      <c r="E66" s="1"/>
      <c r="F66" s="1"/>
      <c r="G66" s="1"/>
    </row>
    <row r="67" spans="2:7" ht="38.25" customHeight="1" x14ac:dyDescent="0.3">
      <c r="B67" s="1"/>
      <c r="C67" s="1"/>
      <c r="D67" s="1"/>
      <c r="E67" s="1"/>
      <c r="F67" s="1"/>
      <c r="G67" s="1"/>
    </row>
    <row r="68" spans="2:7" ht="38.25" customHeight="1" x14ac:dyDescent="0.3">
      <c r="B68" s="1"/>
      <c r="C68" s="1"/>
      <c r="D68" s="1"/>
      <c r="E68" s="1"/>
      <c r="F68" s="1"/>
      <c r="G68" s="1"/>
    </row>
    <row r="69" spans="2:7" ht="38.25" customHeight="1" x14ac:dyDescent="0.3">
      <c r="B69" s="1"/>
      <c r="C69" s="1"/>
      <c r="D69" s="1"/>
      <c r="E69" s="1"/>
      <c r="F69" s="1"/>
      <c r="G69" s="1"/>
    </row>
  </sheetData>
  <mergeCells count="12">
    <mergeCell ref="A2:F2"/>
    <mergeCell ref="A26:A33"/>
    <mergeCell ref="B26:B29"/>
    <mergeCell ref="B30:B33"/>
    <mergeCell ref="A4:A16"/>
    <mergeCell ref="B4:B8"/>
    <mergeCell ref="B9:B12"/>
    <mergeCell ref="B13:B16"/>
    <mergeCell ref="A17:A25"/>
    <mergeCell ref="B17:B21"/>
    <mergeCell ref="B22:B25"/>
    <mergeCell ref="A3:B3"/>
  </mergeCells>
  <pageMargins left="0.70866141732283472" right="0.70866141732283472" top="0.78740157480314965" bottom="0.78740157480314965" header="0.31496062992125984" footer="0.31496062992125984"/>
  <pageSetup paperSize="9" scale="57" fitToHeight="0" orientation="landscape" r:id="rId1"/>
  <headerFooter>
    <oddHeader>&amp;A</oddHeader>
    <oddFooter>&amp;C&amp;D</oddFooter>
  </headerFooter>
  <rowBreaks count="1" manualBreakCount="1">
    <brk id="16" max="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C46"/>
  <sheetViews>
    <sheetView showGridLines="0" zoomScale="80" zoomScaleNormal="80" zoomScaleSheetLayoutView="80" workbookViewId="0">
      <pane xSplit="3" ySplit="1" topLeftCell="D2" activePane="bottomRight" state="frozen"/>
      <selection pane="topRight" activeCell="E1" sqref="E1"/>
      <selection pane="bottomLeft" activeCell="A3" sqref="A3"/>
      <selection pane="bottomRight"/>
    </sheetView>
  </sheetViews>
  <sheetFormatPr baseColWidth="10" defaultColWidth="11.44140625" defaultRowHeight="13.2" x14ac:dyDescent="0.25"/>
  <cols>
    <col min="1" max="1" width="7.6640625" customWidth="1"/>
    <col min="2" max="2" width="72.88671875" customWidth="1"/>
    <col min="3" max="3" width="85.88671875" customWidth="1"/>
  </cols>
  <sheetData>
    <row r="1" spans="1:3" ht="30" customHeight="1" thickBot="1" x14ac:dyDescent="0.3">
      <c r="A1" s="229" t="s">
        <v>132</v>
      </c>
      <c r="B1" s="231"/>
      <c r="C1" s="231"/>
    </row>
    <row r="2" spans="1:3" ht="47.4" customHeight="1" thickBot="1" x14ac:dyDescent="0.3">
      <c r="A2" s="311" t="s">
        <v>1</v>
      </c>
      <c r="B2" s="307" t="s">
        <v>140</v>
      </c>
      <c r="C2" s="312" t="s">
        <v>139</v>
      </c>
    </row>
    <row r="3" spans="1:3" ht="45" customHeight="1" x14ac:dyDescent="0.25">
      <c r="A3" s="32">
        <v>1</v>
      </c>
      <c r="B3" s="36" t="s">
        <v>142</v>
      </c>
      <c r="C3" s="36"/>
    </row>
    <row r="4" spans="1:3" ht="45" customHeight="1" x14ac:dyDescent="0.25">
      <c r="A4" s="32">
        <v>2</v>
      </c>
      <c r="B4" s="36" t="s">
        <v>141</v>
      </c>
      <c r="C4" s="36"/>
    </row>
    <row r="5" spans="1:3" ht="45" customHeight="1" x14ac:dyDescent="0.25">
      <c r="A5" s="32">
        <v>3</v>
      </c>
      <c r="B5" s="36" t="s">
        <v>133</v>
      </c>
      <c r="C5" s="230"/>
    </row>
    <row r="6" spans="1:3" ht="45" customHeight="1" x14ac:dyDescent="0.25">
      <c r="A6" s="32">
        <v>4</v>
      </c>
      <c r="B6" s="36" t="s">
        <v>134</v>
      </c>
      <c r="C6" s="36"/>
    </row>
    <row r="7" spans="1:3" ht="45" customHeight="1" x14ac:dyDescent="0.25">
      <c r="A7" s="32">
        <v>5</v>
      </c>
      <c r="B7" s="36" t="s">
        <v>137</v>
      </c>
      <c r="C7" s="230"/>
    </row>
    <row r="8" spans="1:3" ht="45" customHeight="1" x14ac:dyDescent="0.25">
      <c r="A8" s="32">
        <v>6</v>
      </c>
      <c r="B8" s="230" t="s">
        <v>135</v>
      </c>
      <c r="C8" s="36"/>
    </row>
    <row r="9" spans="1:3" ht="43.5" customHeight="1" x14ac:dyDescent="0.25">
      <c r="A9" s="32">
        <v>7</v>
      </c>
      <c r="B9" s="36" t="s">
        <v>136</v>
      </c>
      <c r="C9" s="36"/>
    </row>
    <row r="10" spans="1:3" ht="57.75" customHeight="1" x14ac:dyDescent="0.25">
      <c r="A10" s="32">
        <v>8</v>
      </c>
      <c r="B10" s="36" t="s">
        <v>138</v>
      </c>
      <c r="C10" s="36"/>
    </row>
    <row r="11" spans="1:3" ht="38.25" customHeight="1" x14ac:dyDescent="0.25"/>
    <row r="12" spans="1:3" ht="38.25" customHeight="1" x14ac:dyDescent="0.25"/>
    <row r="13" spans="1:3" ht="38.25" customHeight="1" x14ac:dyDescent="0.25"/>
    <row r="14" spans="1:3" ht="38.25" customHeight="1" x14ac:dyDescent="0.25"/>
    <row r="15" spans="1:3" ht="38.25" customHeight="1" x14ac:dyDescent="0.25"/>
    <row r="16" spans="1:3" ht="38.25" customHeight="1" x14ac:dyDescent="0.25"/>
    <row r="17" ht="38.25" customHeight="1" x14ac:dyDescent="0.25"/>
    <row r="18" ht="38.25" customHeight="1" x14ac:dyDescent="0.25"/>
    <row r="19" ht="38.25" customHeight="1" x14ac:dyDescent="0.25"/>
    <row r="20" ht="38.25" customHeight="1" x14ac:dyDescent="0.25"/>
    <row r="21" ht="38.25" customHeight="1" x14ac:dyDescent="0.25"/>
    <row r="22" ht="38.25" customHeight="1" x14ac:dyDescent="0.25"/>
    <row r="23" ht="38.25" customHeight="1" x14ac:dyDescent="0.25"/>
    <row r="24" ht="38.25" customHeight="1" x14ac:dyDescent="0.25"/>
    <row r="25" ht="38.25" customHeight="1" x14ac:dyDescent="0.25"/>
    <row r="26" ht="38.25" customHeight="1" x14ac:dyDescent="0.25"/>
    <row r="27" ht="38.25" customHeight="1" x14ac:dyDescent="0.25"/>
    <row r="28" ht="38.25" customHeight="1" x14ac:dyDescent="0.25"/>
    <row r="29" ht="38.25" customHeight="1" x14ac:dyDescent="0.25"/>
    <row r="30" ht="38.25" customHeight="1" x14ac:dyDescent="0.25"/>
    <row r="31" ht="38.25" customHeight="1" x14ac:dyDescent="0.25"/>
    <row r="32" ht="38.25" customHeight="1" x14ac:dyDescent="0.25"/>
    <row r="33" ht="38.25" customHeight="1" x14ac:dyDescent="0.25"/>
    <row r="34" ht="38.25" customHeight="1" x14ac:dyDescent="0.25"/>
    <row r="35" ht="38.25" customHeight="1" x14ac:dyDescent="0.25"/>
    <row r="36" ht="38.25" customHeight="1" x14ac:dyDescent="0.25"/>
    <row r="37" ht="38.25" customHeight="1" x14ac:dyDescent="0.25"/>
    <row r="38" ht="38.25" customHeight="1" x14ac:dyDescent="0.25"/>
    <row r="39" ht="38.25" customHeight="1" x14ac:dyDescent="0.25"/>
    <row r="40" ht="38.25" customHeight="1" x14ac:dyDescent="0.25"/>
    <row r="41" ht="38.25" customHeight="1" x14ac:dyDescent="0.25"/>
    <row r="42" ht="38.25" customHeight="1" x14ac:dyDescent="0.25"/>
    <row r="43" ht="38.25" customHeight="1" x14ac:dyDescent="0.25"/>
    <row r="44" ht="38.25" customHeight="1" x14ac:dyDescent="0.25"/>
    <row r="45" ht="38.25" customHeight="1" x14ac:dyDescent="0.25"/>
    <row r="46" ht="38.25" customHeight="1" x14ac:dyDescent="0.25"/>
  </sheetData>
  <pageMargins left="0.70866141732283472" right="0.70866141732283472" top="0.78740157480314965" bottom="0.78740157480314965" header="0.31496062992125984" footer="0.31496062992125984"/>
  <pageSetup paperSize="9" scale="80" fitToHeight="0" orientation="landscape" r:id="rId1"/>
  <headerFooter>
    <oddHeader>&amp;A</oddHeader>
    <oddFooter>&amp;C&amp;D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I51"/>
  <sheetViews>
    <sheetView zoomScale="80" zoomScaleNormal="80" zoomScaleSheetLayoutView="80" zoomScalePageLayoutView="70" workbookViewId="0"/>
  </sheetViews>
  <sheetFormatPr baseColWidth="10" defaultColWidth="11.44140625" defaultRowHeight="13.8" x14ac:dyDescent="0.25"/>
  <cols>
    <col min="1" max="1" width="3.33203125" style="13" bestFit="1" customWidth="1"/>
    <col min="2" max="2" width="22.44140625" style="13" customWidth="1"/>
    <col min="3" max="3" width="17.44140625" style="13" customWidth="1"/>
    <col min="4" max="4" width="33.33203125" style="13" customWidth="1"/>
    <col min="5" max="5" width="35" style="13" customWidth="1"/>
    <col min="6" max="6" width="35.33203125" style="13" customWidth="1"/>
    <col min="7" max="7" width="36.33203125" style="13" customWidth="1"/>
    <col min="8" max="8" width="30.6640625" style="13" customWidth="1"/>
    <col min="9" max="9" width="0.6640625" style="13" customWidth="1"/>
    <col min="10" max="10" width="1.44140625" style="13" customWidth="1"/>
    <col min="11" max="16384" width="11.44140625" style="13"/>
  </cols>
  <sheetData>
    <row r="1" spans="1:9" s="6" customFormat="1" ht="18.75" customHeight="1" x14ac:dyDescent="0.3">
      <c r="A1" s="79" t="s">
        <v>121</v>
      </c>
      <c r="E1" s="7"/>
      <c r="F1" s="8"/>
      <c r="G1" s="8"/>
      <c r="H1" s="8"/>
      <c r="I1" s="8"/>
    </row>
    <row r="2" spans="1:9" s="6" customFormat="1" ht="15.75" customHeight="1" thickBot="1" x14ac:dyDescent="0.3">
      <c r="A2" s="9"/>
      <c r="C2" s="4"/>
      <c r="E2" s="7"/>
      <c r="F2" s="8"/>
      <c r="G2" s="8"/>
      <c r="H2" s="8"/>
      <c r="I2" s="10"/>
    </row>
    <row r="3" spans="1:9" s="3" customFormat="1" ht="57.75" customHeight="1" thickBot="1" x14ac:dyDescent="0.3">
      <c r="A3" s="313" t="s">
        <v>1</v>
      </c>
      <c r="B3" s="314" t="s">
        <v>170</v>
      </c>
      <c r="C3" s="314" t="s">
        <v>49</v>
      </c>
      <c r="D3" s="314" t="s">
        <v>169</v>
      </c>
      <c r="E3" s="314" t="s">
        <v>162</v>
      </c>
      <c r="F3" s="314" t="s">
        <v>48</v>
      </c>
      <c r="G3" s="314" t="s">
        <v>187</v>
      </c>
      <c r="H3" s="312" t="s">
        <v>2</v>
      </c>
      <c r="I3" s="2"/>
    </row>
    <row r="4" spans="1:9" s="6" customFormat="1" ht="19.95" customHeight="1" x14ac:dyDescent="0.25">
      <c r="A4" s="240">
        <v>1</v>
      </c>
      <c r="B4" s="12"/>
      <c r="C4" s="241"/>
      <c r="D4" s="241"/>
      <c r="E4" s="12"/>
      <c r="F4" s="241"/>
      <c r="G4" s="241"/>
      <c r="H4" s="241"/>
      <c r="I4" s="2"/>
    </row>
    <row r="5" spans="1:9" s="6" customFormat="1" ht="19.95" customHeight="1" x14ac:dyDescent="0.25">
      <c r="A5" s="11">
        <v>2</v>
      </c>
      <c r="B5" s="12"/>
      <c r="C5" s="241"/>
      <c r="D5" s="12"/>
      <c r="E5" s="12"/>
      <c r="F5" s="241"/>
      <c r="G5" s="241"/>
      <c r="H5" s="12"/>
      <c r="I5" s="2"/>
    </row>
    <row r="6" spans="1:9" s="6" customFormat="1" ht="19.95" customHeight="1" x14ac:dyDescent="0.25">
      <c r="A6" s="11">
        <v>3</v>
      </c>
      <c r="B6" s="12"/>
      <c r="C6" s="241"/>
      <c r="D6" s="12"/>
      <c r="E6" s="12"/>
      <c r="F6" s="241"/>
      <c r="G6" s="12"/>
      <c r="H6" s="12"/>
      <c r="I6" s="2"/>
    </row>
    <row r="7" spans="1:9" s="6" customFormat="1" ht="19.95" customHeight="1" x14ac:dyDescent="0.25">
      <c r="A7" s="240">
        <v>4</v>
      </c>
      <c r="B7" s="12"/>
      <c r="C7" s="241"/>
      <c r="D7" s="12"/>
      <c r="E7" s="12"/>
      <c r="F7" s="241"/>
      <c r="G7" s="12"/>
      <c r="H7" s="12"/>
      <c r="I7" s="2"/>
    </row>
    <row r="8" spans="1:9" s="6" customFormat="1" ht="19.95" customHeight="1" x14ac:dyDescent="0.25">
      <c r="A8" s="11">
        <v>5</v>
      </c>
      <c r="B8" s="12"/>
      <c r="C8" s="241"/>
      <c r="D8" s="12"/>
      <c r="E8" s="12"/>
      <c r="F8" s="241"/>
      <c r="G8" s="12"/>
      <c r="H8" s="12"/>
      <c r="I8" s="2"/>
    </row>
    <row r="9" spans="1:9" ht="19.95" customHeight="1" x14ac:dyDescent="0.25">
      <c r="A9" s="11">
        <v>6</v>
      </c>
      <c r="B9" s="12"/>
      <c r="C9" s="241"/>
      <c r="D9" s="12"/>
      <c r="E9" s="12"/>
      <c r="F9" s="241"/>
      <c r="G9" s="12"/>
      <c r="H9" s="12"/>
      <c r="I9" s="2"/>
    </row>
    <row r="10" spans="1:9" ht="19.95" customHeight="1" x14ac:dyDescent="0.25">
      <c r="A10" s="240">
        <v>7</v>
      </c>
      <c r="B10" s="12"/>
      <c r="C10" s="241"/>
      <c r="D10" s="12"/>
      <c r="E10" s="12"/>
      <c r="F10" s="241"/>
      <c r="G10" s="12"/>
      <c r="H10" s="12"/>
      <c r="I10" s="2"/>
    </row>
    <row r="11" spans="1:9" ht="19.95" customHeight="1" x14ac:dyDescent="0.25">
      <c r="A11" s="11">
        <v>8</v>
      </c>
      <c r="B11" s="12"/>
      <c r="C11" s="241"/>
      <c r="D11" s="12"/>
      <c r="E11" s="12"/>
      <c r="F11" s="241"/>
      <c r="G11" s="12"/>
      <c r="H11" s="12"/>
      <c r="I11" s="2"/>
    </row>
    <row r="12" spans="1:9" ht="19.95" customHeight="1" x14ac:dyDescent="0.25">
      <c r="A12" s="11">
        <v>9</v>
      </c>
      <c r="B12" s="12"/>
      <c r="C12" s="12"/>
      <c r="D12" s="12"/>
      <c r="E12" s="12"/>
      <c r="F12" s="12"/>
      <c r="G12" s="12"/>
      <c r="H12" s="12"/>
      <c r="I12" s="2"/>
    </row>
    <row r="13" spans="1:9" ht="19.95" customHeight="1" x14ac:dyDescent="0.25">
      <c r="A13" s="240">
        <v>10</v>
      </c>
      <c r="B13" s="12"/>
      <c r="C13" s="12"/>
      <c r="D13" s="12"/>
      <c r="E13" s="12"/>
      <c r="F13" s="12"/>
      <c r="G13" s="12"/>
      <c r="H13" s="12"/>
      <c r="I13" s="2"/>
    </row>
    <row r="14" spans="1:9" ht="19.95" customHeight="1" x14ac:dyDescent="0.25">
      <c r="A14" s="11">
        <v>11</v>
      </c>
      <c r="B14" s="12"/>
      <c r="C14" s="12"/>
      <c r="D14" s="12"/>
      <c r="E14" s="12"/>
      <c r="F14" s="12"/>
      <c r="G14" s="12"/>
      <c r="H14" s="12"/>
      <c r="I14" s="2"/>
    </row>
    <row r="15" spans="1:9" ht="19.95" customHeight="1" x14ac:dyDescent="0.25">
      <c r="A15" s="11">
        <v>12</v>
      </c>
      <c r="B15" s="12"/>
      <c r="C15" s="12"/>
      <c r="D15" s="12"/>
      <c r="E15" s="12"/>
      <c r="F15" s="12"/>
      <c r="G15" s="12"/>
      <c r="H15" s="12"/>
      <c r="I15" s="2"/>
    </row>
    <row r="16" spans="1:9" ht="19.95" customHeight="1" x14ac:dyDescent="0.25">
      <c r="A16" s="240">
        <v>13</v>
      </c>
      <c r="B16" s="12"/>
      <c r="C16" s="12"/>
      <c r="D16" s="12"/>
      <c r="E16" s="12"/>
      <c r="F16" s="12"/>
      <c r="G16" s="12"/>
      <c r="H16" s="12"/>
      <c r="I16" s="2"/>
    </row>
    <row r="17" spans="1:9" ht="19.95" customHeight="1" x14ac:dyDescent="0.25">
      <c r="A17" s="11">
        <v>14</v>
      </c>
      <c r="B17" s="12"/>
      <c r="C17" s="12"/>
      <c r="D17" s="12"/>
      <c r="E17" s="12"/>
      <c r="F17" s="12"/>
      <c r="G17" s="12"/>
      <c r="H17" s="12"/>
      <c r="I17" s="2"/>
    </row>
    <row r="18" spans="1:9" ht="6.6" customHeight="1" x14ac:dyDescent="0.25">
      <c r="A18" s="14"/>
      <c r="B18" s="14"/>
      <c r="C18" s="14"/>
      <c r="D18" s="14"/>
      <c r="E18" s="14"/>
      <c r="F18" s="14"/>
      <c r="G18" s="14"/>
      <c r="H18" s="2"/>
      <c r="I18" s="2"/>
    </row>
    <row r="19" spans="1:9" ht="10.5" customHeight="1" x14ac:dyDescent="0.25"/>
    <row r="20" spans="1:9" x14ac:dyDescent="0.25">
      <c r="H20" s="451"/>
      <c r="I20" s="451"/>
    </row>
    <row r="51" spans="1:1" x14ac:dyDescent="0.25">
      <c r="A51" s="15"/>
    </row>
  </sheetData>
  <protectedRanges>
    <protectedRange sqref="A4:H17" name="Bereich1"/>
  </protectedRanges>
  <mergeCells count="1">
    <mergeCell ref="H20:I20"/>
  </mergeCells>
  <pageMargins left="0.78740157480314965" right="0.78740157480314965" top="0.98425196850393704" bottom="0.98425196850393704" header="0.51181102362204722" footer="0.51181102362204722"/>
  <pageSetup paperSize="9" scale="61" fitToHeight="0" orientation="landscape" horizontalDpi="4294967293" r:id="rId1"/>
  <headerFooter alignWithMargins="0">
    <oddHeader>&amp;A</oddHeader>
    <oddFooter>&amp;C&amp;D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92D050"/>
    <pageSetUpPr fitToPage="1"/>
  </sheetPr>
  <dimension ref="A1:S19"/>
  <sheetViews>
    <sheetView zoomScale="80" zoomScaleNormal="80" zoomScaleSheetLayoutView="80" workbookViewId="0"/>
  </sheetViews>
  <sheetFormatPr baseColWidth="10" defaultColWidth="13" defaultRowHeight="13.8" x14ac:dyDescent="0.25"/>
  <cols>
    <col min="1" max="1" width="3.5546875" style="65" customWidth="1"/>
    <col min="2" max="2" width="22.109375" style="65" customWidth="1"/>
    <col min="3" max="3" width="20.6640625" style="65" customWidth="1"/>
    <col min="4" max="4" width="31.6640625" style="65" customWidth="1"/>
    <col min="5" max="5" width="14.109375" style="65" customWidth="1"/>
    <col min="6" max="6" width="20.33203125" style="66" customWidth="1"/>
    <col min="7" max="7" width="18.6640625" style="66" customWidth="1"/>
    <col min="8" max="8" width="11.44140625" style="66" customWidth="1"/>
    <col min="9" max="9" width="1" style="65" customWidth="1"/>
    <col min="10" max="10" width="6.6640625" style="67" customWidth="1"/>
    <col min="11" max="11" width="1" style="67" customWidth="1"/>
    <col min="12" max="12" width="29.44140625" style="67" customWidth="1"/>
    <col min="13" max="13" width="0.88671875" style="65" customWidth="1"/>
    <col min="14" max="14" width="2.6640625" style="65" customWidth="1"/>
    <col min="15" max="16" width="13" style="65" customWidth="1"/>
    <col min="17" max="17" width="16.109375" style="65" customWidth="1"/>
    <col min="18" max="16384" width="13" style="65"/>
  </cols>
  <sheetData>
    <row r="1" spans="1:19" s="47" customFormat="1" ht="115.2" customHeight="1" x14ac:dyDescent="0.25">
      <c r="A1" s="139" t="s">
        <v>6</v>
      </c>
      <c r="B1" s="48"/>
      <c r="C1" s="49"/>
      <c r="D1" s="50"/>
      <c r="E1" s="51"/>
      <c r="F1" s="319" t="s">
        <v>176</v>
      </c>
      <c r="G1" s="318" t="s">
        <v>177</v>
      </c>
      <c r="H1" s="318" t="s">
        <v>168</v>
      </c>
      <c r="J1" s="317"/>
      <c r="K1" s="53"/>
      <c r="L1" s="52"/>
    </row>
    <row r="2" spans="1:19" s="47" customFormat="1" ht="27.6" x14ac:dyDescent="0.25">
      <c r="A2" s="315" t="s">
        <v>1</v>
      </c>
      <c r="B2" s="54" t="s">
        <v>127</v>
      </c>
      <c r="C2" s="288" t="s">
        <v>188</v>
      </c>
      <c r="D2" s="316" t="s">
        <v>4</v>
      </c>
      <c r="E2" s="316" t="s">
        <v>122</v>
      </c>
      <c r="F2" s="316" t="s">
        <v>164</v>
      </c>
      <c r="G2" s="316" t="s">
        <v>163</v>
      </c>
      <c r="H2" s="316" t="s">
        <v>28</v>
      </c>
      <c r="I2" s="316"/>
      <c r="J2" s="316" t="s">
        <v>5</v>
      </c>
      <c r="K2" s="316"/>
      <c r="L2" s="316" t="s">
        <v>2</v>
      </c>
      <c r="M2" s="55"/>
    </row>
    <row r="3" spans="1:19" s="61" customFormat="1" ht="19.95" customHeight="1" x14ac:dyDescent="0.25">
      <c r="A3" s="56">
        <v>1</v>
      </c>
      <c r="B3" s="63">
        <f>'1 - Past and future impacts'!D4</f>
        <v>0</v>
      </c>
      <c r="C3" s="63">
        <f>'1 - Past and future impacts'!E4</f>
        <v>0</v>
      </c>
      <c r="D3" s="300"/>
      <c r="E3" s="57"/>
      <c r="F3" s="121"/>
      <c r="G3" s="121"/>
      <c r="H3" s="121"/>
      <c r="I3" s="60"/>
      <c r="J3" s="121"/>
      <c r="K3" s="60"/>
      <c r="L3" s="57"/>
      <c r="M3" s="14"/>
    </row>
    <row r="4" spans="1:19" s="61" customFormat="1" ht="19.95" customHeight="1" x14ac:dyDescent="0.25">
      <c r="A4" s="56">
        <v>2</v>
      </c>
      <c r="B4" s="63">
        <f>'1 - Past and future impacts'!D5</f>
        <v>0</v>
      </c>
      <c r="C4" s="63">
        <f>'1 - Past and future impacts'!E5</f>
        <v>0</v>
      </c>
      <c r="D4" s="300"/>
      <c r="E4" s="57"/>
      <c r="F4" s="121"/>
      <c r="G4" s="121"/>
      <c r="H4" s="121"/>
      <c r="I4" s="60"/>
      <c r="J4" s="121"/>
      <c r="K4" s="60"/>
      <c r="L4" s="57"/>
      <c r="M4" s="14"/>
    </row>
    <row r="5" spans="1:19" s="62" customFormat="1" ht="19.95" customHeight="1" x14ac:dyDescent="0.25">
      <c r="A5" s="56">
        <v>3</v>
      </c>
      <c r="B5" s="63">
        <f>'1 - Past and future impacts'!D6</f>
        <v>0</v>
      </c>
      <c r="C5" s="63">
        <f>'1 - Past and future impacts'!E6</f>
        <v>0</v>
      </c>
      <c r="D5" s="63"/>
      <c r="E5" s="57"/>
      <c r="F5" s="121"/>
      <c r="G5" s="121"/>
      <c r="H5" s="121"/>
      <c r="I5" s="60"/>
      <c r="J5" s="121"/>
      <c r="K5" s="60"/>
      <c r="L5" s="57"/>
      <c r="M5" s="14"/>
    </row>
    <row r="6" spans="1:19" s="62" customFormat="1" ht="19.95" customHeight="1" x14ac:dyDescent="0.25">
      <c r="A6" s="56">
        <v>4</v>
      </c>
      <c r="B6" s="63">
        <f>'1 - Past and future impacts'!D7</f>
        <v>0</v>
      </c>
      <c r="C6" s="63">
        <f>'1 - Past and future impacts'!E7</f>
        <v>0</v>
      </c>
      <c r="D6" s="63"/>
      <c r="E6" s="57"/>
      <c r="F6" s="121"/>
      <c r="G6" s="121"/>
      <c r="H6" s="121"/>
      <c r="I6" s="60"/>
      <c r="J6" s="121"/>
      <c r="K6" s="60"/>
      <c r="L6" s="57"/>
      <c r="M6" s="14"/>
    </row>
    <row r="7" spans="1:19" s="61" customFormat="1" ht="19.95" customHeight="1" x14ac:dyDescent="0.25">
      <c r="A7" s="56">
        <v>5</v>
      </c>
      <c r="B7" s="63">
        <f>'1 - Past and future impacts'!D8</f>
        <v>0</v>
      </c>
      <c r="C7" s="63">
        <f>'1 - Past and future impacts'!E8</f>
        <v>0</v>
      </c>
      <c r="D7" s="63"/>
      <c r="E7" s="57"/>
      <c r="F7" s="121"/>
      <c r="G7" s="121"/>
      <c r="H7" s="121"/>
      <c r="I7" s="60"/>
      <c r="J7" s="121"/>
      <c r="K7" s="60"/>
      <c r="L7" s="57"/>
      <c r="M7" s="14"/>
    </row>
    <row r="8" spans="1:19" s="64" customFormat="1" ht="19.95" customHeight="1" x14ac:dyDescent="0.25">
      <c r="A8" s="56">
        <v>6</v>
      </c>
      <c r="B8" s="63">
        <f>'1 - Past and future impacts'!D9</f>
        <v>0</v>
      </c>
      <c r="C8" s="63">
        <f>'1 - Past and future impacts'!E9</f>
        <v>0</v>
      </c>
      <c r="D8" s="63"/>
      <c r="E8" s="57"/>
      <c r="F8" s="121"/>
      <c r="G8" s="121"/>
      <c r="H8" s="121"/>
      <c r="I8" s="60"/>
      <c r="J8" s="121"/>
      <c r="K8" s="60"/>
      <c r="L8" s="57"/>
      <c r="M8" s="14"/>
      <c r="S8" s="61"/>
    </row>
    <row r="9" spans="1:19" s="64" customFormat="1" ht="19.95" customHeight="1" x14ac:dyDescent="0.25">
      <c r="A9" s="56">
        <v>7</v>
      </c>
      <c r="B9" s="63">
        <f>'1 - Past and future impacts'!D10</f>
        <v>0</v>
      </c>
      <c r="C9" s="63">
        <f>'1 - Past and future impacts'!E10</f>
        <v>0</v>
      </c>
      <c r="D9" s="63"/>
      <c r="E9" s="57"/>
      <c r="F9" s="59"/>
      <c r="G9" s="59"/>
      <c r="H9" s="59"/>
      <c r="I9" s="60"/>
      <c r="J9" s="144"/>
      <c r="K9" s="60"/>
      <c r="L9" s="57"/>
      <c r="M9" s="14"/>
    </row>
    <row r="10" spans="1:19" s="64" customFormat="1" ht="19.95" customHeight="1" x14ac:dyDescent="0.25">
      <c r="A10" s="56">
        <v>8</v>
      </c>
      <c r="B10" s="63">
        <f>'1 - Past and future impacts'!D11</f>
        <v>0</v>
      </c>
      <c r="C10" s="63">
        <f>'1 - Past and future impacts'!E11</f>
        <v>0</v>
      </c>
      <c r="D10" s="63"/>
      <c r="E10" s="57"/>
      <c r="F10" s="59"/>
      <c r="G10" s="59"/>
      <c r="H10" s="59"/>
      <c r="I10" s="60"/>
      <c r="J10" s="144"/>
      <c r="K10" s="60"/>
      <c r="L10" s="57"/>
      <c r="M10" s="14"/>
    </row>
    <row r="11" spans="1:19" s="64" customFormat="1" ht="19.95" customHeight="1" x14ac:dyDescent="0.25">
      <c r="A11" s="56">
        <v>9</v>
      </c>
      <c r="B11" s="63">
        <f>'1 - Past and future impacts'!D12</f>
        <v>0</v>
      </c>
      <c r="C11" s="63">
        <f>'1 - Past and future impacts'!E12</f>
        <v>0</v>
      </c>
      <c r="D11" s="63"/>
      <c r="E11" s="57"/>
      <c r="F11" s="59"/>
      <c r="G11" s="59"/>
      <c r="H11" s="59"/>
      <c r="I11" s="60"/>
      <c r="J11" s="144"/>
      <c r="K11" s="60"/>
      <c r="L11" s="57"/>
      <c r="M11" s="14"/>
    </row>
    <row r="12" spans="1:19" s="64" customFormat="1" ht="19.95" customHeight="1" x14ac:dyDescent="0.25">
      <c r="A12" s="56">
        <v>10</v>
      </c>
      <c r="B12" s="63">
        <f>'1 - Past and future impacts'!D13</f>
        <v>0</v>
      </c>
      <c r="C12" s="63">
        <f>'1 - Past and future impacts'!E13</f>
        <v>0</v>
      </c>
      <c r="D12" s="63"/>
      <c r="E12" s="57"/>
      <c r="F12" s="59"/>
      <c r="G12" s="59"/>
      <c r="H12" s="59"/>
      <c r="I12" s="60"/>
      <c r="J12" s="144"/>
      <c r="K12" s="60"/>
      <c r="L12" s="57"/>
      <c r="M12" s="14"/>
    </row>
    <row r="13" spans="1:19" s="64" customFormat="1" ht="19.95" customHeight="1" x14ac:dyDescent="0.25">
      <c r="A13" s="56">
        <v>11</v>
      </c>
      <c r="B13" s="63">
        <f>'1 - Past and future impacts'!D14</f>
        <v>0</v>
      </c>
      <c r="C13" s="63">
        <f>'1 - Past and future impacts'!E14</f>
        <v>0</v>
      </c>
      <c r="D13" s="63"/>
      <c r="E13" s="57"/>
      <c r="F13" s="59"/>
      <c r="G13" s="59"/>
      <c r="H13" s="59"/>
      <c r="I13" s="60"/>
      <c r="J13" s="144"/>
      <c r="K13" s="60"/>
      <c r="L13" s="57"/>
      <c r="M13" s="14"/>
    </row>
    <row r="14" spans="1:19" s="64" customFormat="1" ht="19.95" customHeight="1" x14ac:dyDescent="0.25">
      <c r="A14" s="56">
        <v>12</v>
      </c>
      <c r="B14" s="63">
        <f>'1 - Past and future impacts'!D15</f>
        <v>0</v>
      </c>
      <c r="C14" s="63">
        <f>'1 - Past and future impacts'!E15</f>
        <v>0</v>
      </c>
      <c r="D14" s="63"/>
      <c r="E14" s="57"/>
      <c r="F14" s="59"/>
      <c r="G14" s="59"/>
      <c r="H14" s="59"/>
      <c r="I14" s="60"/>
      <c r="J14" s="144"/>
      <c r="K14" s="60"/>
      <c r="L14" s="57"/>
      <c r="M14" s="14"/>
    </row>
    <row r="15" spans="1:19" s="64" customFormat="1" ht="19.95" customHeight="1" x14ac:dyDescent="0.25">
      <c r="A15" s="56">
        <v>13</v>
      </c>
      <c r="B15" s="63">
        <f>'1 - Past and future impacts'!D16</f>
        <v>0</v>
      </c>
      <c r="C15" s="63">
        <f>'1 - Past and future impacts'!E16</f>
        <v>0</v>
      </c>
      <c r="D15" s="63"/>
      <c r="E15" s="57"/>
      <c r="F15" s="59"/>
      <c r="G15" s="59"/>
      <c r="H15" s="59"/>
      <c r="I15" s="60"/>
      <c r="J15" s="144"/>
      <c r="K15" s="60"/>
      <c r="L15" s="57"/>
      <c r="M15" s="14"/>
    </row>
    <row r="16" spans="1:19" s="64" customFormat="1" ht="19.95" customHeight="1" x14ac:dyDescent="0.25">
      <c r="A16" s="56">
        <v>14</v>
      </c>
      <c r="B16" s="63">
        <f>'1 - Past and future impacts'!D17</f>
        <v>0</v>
      </c>
      <c r="C16" s="63">
        <f>'1 - Past and future impacts'!E17</f>
        <v>0</v>
      </c>
      <c r="D16" s="63"/>
      <c r="E16" s="57"/>
      <c r="F16" s="59"/>
      <c r="G16" s="59"/>
      <c r="H16" s="59"/>
      <c r="I16" s="60"/>
      <c r="J16" s="144"/>
      <c r="K16" s="60"/>
      <c r="L16" s="57"/>
      <c r="M16" s="14"/>
    </row>
    <row r="17" spans="1:13" ht="4.5" customHeight="1" x14ac:dyDescent="0.25">
      <c r="A17" s="14"/>
      <c r="B17" s="14"/>
      <c r="C17" s="14"/>
      <c r="D17" s="14"/>
      <c r="E17" s="14"/>
      <c r="F17" s="14"/>
      <c r="G17" s="14"/>
      <c r="H17" s="14"/>
      <c r="I17" s="14"/>
      <c r="J17" s="14"/>
      <c r="K17" s="14"/>
      <c r="L17" s="14"/>
      <c r="M17" s="14"/>
    </row>
    <row r="19" spans="1:13" x14ac:dyDescent="0.25">
      <c r="L19" s="452"/>
      <c r="M19" s="452"/>
    </row>
  </sheetData>
  <protectedRanges>
    <protectedRange sqref="A3:L16" name="Bereich1"/>
    <protectedRange sqref="A17" name="Bereich1_1_1"/>
    <protectedRange sqref="B17:L17" name="Bereich1_1_2"/>
    <protectedRange sqref="M2:M17" name="Bereich1_1_3"/>
  </protectedRanges>
  <mergeCells count="1">
    <mergeCell ref="L19:M19"/>
  </mergeCells>
  <phoneticPr fontId="8" type="noConversion"/>
  <pageMargins left="0.23622047244094491" right="0.23622047244094491" top="0.39370078740157483" bottom="0.39370078740157483" header="0.31496062992125984" footer="0.39370078740157483"/>
  <pageSetup paperSize="9" scale="80" fitToHeight="0" orientation="landscape" r:id="rId1"/>
  <headerFooter>
    <oddHeader>&amp;A</oddHeader>
    <oddFooter>&amp;C&amp;D</oddFooter>
  </headerFooter>
  <rowBreaks count="1" manualBreakCount="1">
    <brk id="16" max="15" man="1"/>
  </rowBreaks>
  <colBreaks count="1" manualBreakCount="1">
    <brk id="14"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37"/>
  <sheetViews>
    <sheetView zoomScale="80" zoomScaleNormal="80" zoomScaleSheetLayoutView="80" workbookViewId="0"/>
  </sheetViews>
  <sheetFormatPr baseColWidth="10" defaultColWidth="11.44140625" defaultRowHeight="13.8" x14ac:dyDescent="0.25"/>
  <cols>
    <col min="1" max="1" width="5.44140625" style="13" customWidth="1"/>
    <col min="2" max="2" width="13" style="13" customWidth="1"/>
    <col min="3" max="7" width="27.33203125" style="13" customWidth="1"/>
    <col min="8" max="16384" width="11.44140625" style="16"/>
  </cols>
  <sheetData>
    <row r="1" spans="1:7" ht="29.25" customHeight="1" thickBot="1" x14ac:dyDescent="0.3">
      <c r="A1" s="78" t="s">
        <v>58</v>
      </c>
      <c r="B1" s="68"/>
      <c r="C1" s="68"/>
      <c r="D1" s="68"/>
      <c r="E1" s="68"/>
      <c r="F1" s="68"/>
      <c r="G1" s="77"/>
    </row>
    <row r="2" spans="1:7" ht="80.099999999999994" customHeight="1" x14ac:dyDescent="0.25">
      <c r="A2" s="453" t="s">
        <v>165</v>
      </c>
      <c r="B2" s="69" t="s">
        <v>67</v>
      </c>
      <c r="C2" s="260"/>
      <c r="D2" s="261"/>
      <c r="E2" s="262"/>
      <c r="F2" s="274"/>
      <c r="G2" s="273"/>
    </row>
    <row r="3" spans="1:7" ht="80.099999999999994" customHeight="1" x14ac:dyDescent="0.25">
      <c r="A3" s="453"/>
      <c r="B3" s="70" t="s">
        <v>61</v>
      </c>
      <c r="C3" s="263"/>
      <c r="D3" s="264"/>
      <c r="E3" s="264"/>
      <c r="F3" s="275"/>
      <c r="G3" s="265"/>
    </row>
    <row r="4" spans="1:7" ht="80.099999999999994" customHeight="1" x14ac:dyDescent="0.25">
      <c r="A4" s="453"/>
      <c r="B4" s="71" t="s">
        <v>59</v>
      </c>
      <c r="C4" s="263"/>
      <c r="D4" s="266"/>
      <c r="E4" s="264"/>
      <c r="F4" s="267"/>
      <c r="G4" s="268"/>
    </row>
    <row r="5" spans="1:7" ht="80.099999999999994" customHeight="1" x14ac:dyDescent="0.25">
      <c r="A5" s="453"/>
      <c r="B5" s="71" t="s">
        <v>60</v>
      </c>
      <c r="C5" s="263"/>
      <c r="D5" s="266"/>
      <c r="E5" s="269"/>
      <c r="F5" s="267"/>
      <c r="G5" s="268"/>
    </row>
    <row r="6" spans="1:7" ht="80.099999999999994" customHeight="1" thickBot="1" x14ac:dyDescent="0.3">
      <c r="A6" s="453"/>
      <c r="B6" s="72" t="s">
        <v>68</v>
      </c>
      <c r="C6" s="270"/>
      <c r="D6" s="271"/>
      <c r="E6" s="271"/>
      <c r="F6" s="271"/>
      <c r="G6" s="272"/>
    </row>
    <row r="7" spans="1:7" ht="80.099999999999994" customHeight="1" thickBot="1" x14ac:dyDescent="0.3">
      <c r="A7" s="453"/>
      <c r="B7" s="73"/>
      <c r="C7" s="74" t="s">
        <v>68</v>
      </c>
      <c r="D7" s="75" t="s">
        <v>60</v>
      </c>
      <c r="E7" s="75" t="s">
        <v>59</v>
      </c>
      <c r="F7" s="75" t="s">
        <v>61</v>
      </c>
      <c r="G7" s="76" t="s">
        <v>67</v>
      </c>
    </row>
    <row r="8" spans="1:7" ht="35.4" customHeight="1" x14ac:dyDescent="0.25">
      <c r="B8" s="454" t="s">
        <v>166</v>
      </c>
      <c r="C8" s="454"/>
      <c r="D8" s="454"/>
      <c r="E8" s="454"/>
      <c r="F8" s="454"/>
      <c r="G8" s="454"/>
    </row>
    <row r="9" spans="1:7" x14ac:dyDescent="0.25">
      <c r="B9" s="290"/>
      <c r="C9" s="291" t="s">
        <v>174</v>
      </c>
      <c r="D9" s="292" t="s">
        <v>171</v>
      </c>
      <c r="E9" s="293" t="s">
        <v>172</v>
      </c>
      <c r="F9" s="294" t="s">
        <v>173</v>
      </c>
    </row>
    <row r="37" spans="1:1" x14ac:dyDescent="0.25">
      <c r="A37" s="15"/>
    </row>
  </sheetData>
  <protectedRanges>
    <protectedRange sqref="A2:A3" name="Bereich1_4"/>
  </protectedRanges>
  <mergeCells count="2">
    <mergeCell ref="A2:A7"/>
    <mergeCell ref="B8:G8"/>
  </mergeCells>
  <pageMargins left="0.70866141732283472" right="0.70866141732283472" top="0.78740157480314965" bottom="0.78740157480314965" header="0.31496062992125984" footer="0.31496062992125984"/>
  <pageSetup paperSize="9" scale="86" fitToHeight="0" orientation="landscape" r:id="rId1"/>
  <headerFooter>
    <oddHeader>&amp;A</oddHeader>
    <oddFooter>&amp;C&amp;D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18"/>
  <sheetViews>
    <sheetView zoomScale="80" zoomScaleNormal="80" zoomScaleSheetLayoutView="100" zoomScalePageLayoutView="70" workbookViewId="0"/>
  </sheetViews>
  <sheetFormatPr baseColWidth="10" defaultColWidth="11.44140625" defaultRowHeight="13.8" x14ac:dyDescent="0.25"/>
  <cols>
    <col min="1" max="1" width="3.33203125" style="65" customWidth="1"/>
    <col min="2" max="2" width="21.109375" style="258" customWidth="1"/>
    <col min="3" max="3" width="32" style="258" customWidth="1"/>
    <col min="4" max="4" width="21.109375" style="258" customWidth="1"/>
    <col min="5" max="5" width="6.88671875" style="65" customWidth="1"/>
    <col min="6" max="6" width="6.44140625" style="65" customWidth="1"/>
    <col min="7" max="7" width="6.33203125" style="65" customWidth="1"/>
    <col min="8" max="8" width="10.5546875" style="258" customWidth="1"/>
    <col min="9" max="9" width="29.44140625" style="67" customWidth="1"/>
    <col min="10" max="10" width="0.6640625" style="258" customWidth="1"/>
    <col min="11" max="11" width="2" style="258" customWidth="1"/>
    <col min="12" max="16384" width="11.44140625" style="258"/>
  </cols>
  <sheetData>
    <row r="1" spans="1:11" s="244" customFormat="1" ht="24.6" customHeight="1" x14ac:dyDescent="0.25">
      <c r="A1" s="242" t="s">
        <v>148</v>
      </c>
      <c r="B1" s="243"/>
      <c r="C1" s="243"/>
      <c r="D1" s="243"/>
      <c r="E1" s="455" t="s">
        <v>178</v>
      </c>
      <c r="F1" s="455"/>
      <c r="G1" s="455"/>
      <c r="H1" s="82"/>
      <c r="I1" s="46"/>
    </row>
    <row r="2" spans="1:11" s="244" customFormat="1" ht="112.2" customHeight="1" x14ac:dyDescent="0.25">
      <c r="A2" s="245"/>
      <c r="B2" s="246"/>
      <c r="C2" s="246"/>
      <c r="D2" s="246"/>
      <c r="E2" s="456" t="s">
        <v>149</v>
      </c>
      <c r="F2" s="456" t="s">
        <v>150</v>
      </c>
      <c r="G2" s="456" t="s">
        <v>151</v>
      </c>
      <c r="H2" s="82"/>
      <c r="I2" s="53"/>
    </row>
    <row r="3" spans="1:11" s="247" customFormat="1" ht="27.6" x14ac:dyDescent="0.25">
      <c r="A3" s="322" t="s">
        <v>1</v>
      </c>
      <c r="B3" s="248" t="s">
        <v>26</v>
      </c>
      <c r="C3" s="320" t="s">
        <v>194</v>
      </c>
      <c r="D3" s="321" t="s">
        <v>195</v>
      </c>
      <c r="E3" s="456"/>
      <c r="F3" s="456"/>
      <c r="G3" s="456"/>
      <c r="H3" s="320" t="s">
        <v>167</v>
      </c>
      <c r="I3" s="342" t="s">
        <v>2</v>
      </c>
      <c r="J3" s="249"/>
      <c r="K3" s="250"/>
    </row>
    <row r="4" spans="1:11" s="250" customFormat="1" ht="19.95" customHeight="1" x14ac:dyDescent="0.25">
      <c r="A4" s="123">
        <v>1</v>
      </c>
      <c r="B4" s="252">
        <f>'1 - Past and future impacts'!B4</f>
        <v>0</v>
      </c>
      <c r="C4" s="301"/>
      <c r="D4" s="301"/>
      <c r="E4" s="251"/>
      <c r="F4" s="251"/>
      <c r="G4" s="251"/>
      <c r="H4" s="252"/>
      <c r="I4" s="63"/>
      <c r="J4" s="254"/>
    </row>
    <row r="5" spans="1:11" s="250" customFormat="1" ht="19.95" customHeight="1" x14ac:dyDescent="0.25">
      <c r="A5" s="123">
        <v>2</v>
      </c>
      <c r="B5" s="252">
        <f>'1 - Past and future impacts'!B5</f>
        <v>0</v>
      </c>
      <c r="C5" s="301"/>
      <c r="D5" s="301"/>
      <c r="E5" s="251"/>
      <c r="F5" s="251"/>
      <c r="G5" s="251"/>
      <c r="H5" s="252"/>
      <c r="I5" s="63"/>
      <c r="J5" s="254"/>
    </row>
    <row r="6" spans="1:11" s="247" customFormat="1" ht="19.95" customHeight="1" x14ac:dyDescent="0.25">
      <c r="A6" s="123">
        <v>3</v>
      </c>
      <c r="B6" s="252">
        <f>'1 - Past and future impacts'!B6</f>
        <v>0</v>
      </c>
      <c r="C6" s="301"/>
      <c r="D6" s="301"/>
      <c r="E6" s="276"/>
      <c r="F6" s="276"/>
      <c r="G6" s="276"/>
      <c r="H6" s="253"/>
      <c r="I6" s="63"/>
      <c r="J6" s="254"/>
    </row>
    <row r="7" spans="1:11" s="247" customFormat="1" ht="19.95" customHeight="1" x14ac:dyDescent="0.25">
      <c r="A7" s="123">
        <v>4</v>
      </c>
      <c r="B7" s="252">
        <f>'1 - Past and future impacts'!B4</f>
        <v>0</v>
      </c>
      <c r="C7" s="301"/>
      <c r="D7" s="301"/>
      <c r="E7" s="276"/>
      <c r="F7" s="276"/>
      <c r="G7" s="276"/>
      <c r="H7" s="253"/>
      <c r="I7" s="63"/>
      <c r="J7" s="254"/>
    </row>
    <row r="8" spans="1:11" s="247" customFormat="1" ht="19.95" customHeight="1" x14ac:dyDescent="0.25">
      <c r="A8" s="123">
        <v>5</v>
      </c>
      <c r="B8" s="252">
        <f>'1 - Past and future impacts'!B5</f>
        <v>0</v>
      </c>
      <c r="C8" s="301"/>
      <c r="D8" s="301"/>
      <c r="E8" s="277"/>
      <c r="F8" s="277"/>
      <c r="G8" s="277"/>
      <c r="H8" s="253"/>
      <c r="I8" s="63"/>
      <c r="J8" s="254"/>
    </row>
    <row r="9" spans="1:11" s="247" customFormat="1" ht="19.95" customHeight="1" x14ac:dyDescent="0.25">
      <c r="A9" s="123">
        <v>6</v>
      </c>
      <c r="B9" s="252">
        <f>'1 - Past and future impacts'!B6</f>
        <v>0</v>
      </c>
      <c r="C9" s="301"/>
      <c r="D9" s="302"/>
      <c r="E9" s="276"/>
      <c r="F9" s="276"/>
      <c r="G9" s="276"/>
      <c r="H9" s="253"/>
      <c r="I9" s="63"/>
      <c r="J9" s="254"/>
    </row>
    <row r="10" spans="1:11" s="247" customFormat="1" ht="19.95" customHeight="1" x14ac:dyDescent="0.25">
      <c r="A10" s="123">
        <v>7</v>
      </c>
      <c r="B10" s="252">
        <f>'1 - Past and future impacts'!B7</f>
        <v>0</v>
      </c>
      <c r="C10" s="302"/>
      <c r="D10" s="301"/>
      <c r="E10" s="276"/>
      <c r="F10" s="276"/>
      <c r="G10" s="276"/>
      <c r="H10" s="253"/>
      <c r="I10" s="63"/>
      <c r="J10" s="254"/>
    </row>
    <row r="11" spans="1:11" s="247" customFormat="1" ht="19.95" customHeight="1" x14ac:dyDescent="0.25">
      <c r="A11" s="123">
        <v>8</v>
      </c>
      <c r="B11" s="252">
        <f>'1 - Past and future impacts'!B8</f>
        <v>0</v>
      </c>
      <c r="C11" s="302"/>
      <c r="D11" s="302"/>
      <c r="E11" s="276"/>
      <c r="F11" s="276"/>
      <c r="G11" s="276"/>
      <c r="H11" s="253"/>
      <c r="I11" s="63"/>
      <c r="J11" s="254"/>
    </row>
    <row r="12" spans="1:11" s="247" customFormat="1" ht="19.95" customHeight="1" x14ac:dyDescent="0.25">
      <c r="A12" s="123">
        <v>9</v>
      </c>
      <c r="B12" s="252">
        <f>'1 - Past and future impacts'!B9</f>
        <v>0</v>
      </c>
      <c r="C12" s="302"/>
      <c r="D12" s="302"/>
      <c r="E12" s="278"/>
      <c r="F12" s="278"/>
      <c r="G12" s="278"/>
      <c r="H12" s="253"/>
      <c r="I12" s="303"/>
      <c r="J12" s="254"/>
    </row>
    <row r="13" spans="1:11" s="247" customFormat="1" ht="19.95" customHeight="1" x14ac:dyDescent="0.25">
      <c r="A13" s="123">
        <v>10</v>
      </c>
      <c r="B13" s="252">
        <f>'1 - Past and future impacts'!B10</f>
        <v>0</v>
      </c>
      <c r="C13" s="302"/>
      <c r="D13" s="302"/>
      <c r="E13" s="278"/>
      <c r="F13" s="278"/>
      <c r="G13" s="278"/>
      <c r="H13" s="253"/>
      <c r="I13" s="303"/>
      <c r="J13" s="254"/>
    </row>
    <row r="14" spans="1:11" s="247" customFormat="1" ht="19.95" customHeight="1" x14ac:dyDescent="0.25">
      <c r="A14" s="123">
        <v>11</v>
      </c>
      <c r="B14" s="252">
        <f>'1 - Past and future impacts'!B11</f>
        <v>0</v>
      </c>
      <c r="C14" s="302"/>
      <c r="D14" s="302"/>
      <c r="E14" s="255"/>
      <c r="F14" s="255"/>
      <c r="G14" s="255"/>
      <c r="H14" s="253"/>
      <c r="I14" s="303"/>
      <c r="J14" s="254"/>
    </row>
    <row r="15" spans="1:11" s="247" customFormat="1" ht="19.95" customHeight="1" x14ac:dyDescent="0.25">
      <c r="A15" s="123">
        <v>12</v>
      </c>
      <c r="B15" s="252">
        <f>'1 - Past and future impacts'!B12</f>
        <v>0</v>
      </c>
      <c r="C15" s="302"/>
      <c r="D15" s="302"/>
      <c r="E15" s="255"/>
      <c r="F15" s="255"/>
      <c r="G15" s="255"/>
      <c r="H15" s="253"/>
      <c r="I15" s="303"/>
      <c r="J15" s="254"/>
    </row>
    <row r="16" spans="1:11" s="247" customFormat="1" ht="19.95" customHeight="1" x14ac:dyDescent="0.25">
      <c r="A16" s="123">
        <v>13</v>
      </c>
      <c r="B16" s="252">
        <f>'1 - Past and future impacts'!B13</f>
        <v>0</v>
      </c>
      <c r="C16" s="302"/>
      <c r="D16" s="302"/>
      <c r="E16" s="255"/>
      <c r="F16" s="255"/>
      <c r="G16" s="255"/>
      <c r="H16" s="253"/>
      <c r="I16" s="303"/>
      <c r="J16" s="254"/>
    </row>
    <row r="17" spans="1:10" s="247" customFormat="1" ht="19.95" customHeight="1" x14ac:dyDescent="0.25">
      <c r="A17" s="123">
        <v>14</v>
      </c>
      <c r="B17" s="252">
        <f>'1 - Past and future impacts'!B14</f>
        <v>0</v>
      </c>
      <c r="C17" s="302"/>
      <c r="D17" s="302"/>
      <c r="E17" s="255"/>
      <c r="F17" s="255"/>
      <c r="G17" s="255"/>
      <c r="H17" s="253"/>
      <c r="I17" s="303"/>
      <c r="J17" s="254"/>
    </row>
    <row r="18" spans="1:10" s="247" customFormat="1" ht="4.5" customHeight="1" x14ac:dyDescent="0.25">
      <c r="A18" s="256"/>
      <c r="B18" s="256"/>
      <c r="C18" s="256"/>
      <c r="D18" s="256"/>
      <c r="E18" s="256"/>
      <c r="F18" s="256"/>
      <c r="G18" s="256"/>
      <c r="H18" s="256"/>
      <c r="I18" s="256"/>
      <c r="J18" s="257"/>
    </row>
  </sheetData>
  <protectedRanges>
    <protectedRange sqref="A4:A17" name="Bereich1"/>
    <protectedRange sqref="E4:G7 E9:G13" name="Bereich1_1_1"/>
    <protectedRange sqref="E14:G16" name="Bereich1_1_1_2"/>
    <protectedRange sqref="E17:G17" name="Bereich1_1_1_3"/>
    <protectedRange sqref="I4:I13" name="Bereich1_2"/>
    <protectedRange sqref="I14:I16" name="Bereich1_1_2_1"/>
  </protectedRanges>
  <mergeCells count="4">
    <mergeCell ref="E1:G1"/>
    <mergeCell ref="E2:E3"/>
    <mergeCell ref="F2:F3"/>
    <mergeCell ref="G2:G3"/>
  </mergeCells>
  <pageMargins left="0.70866141732283472" right="0.70866141732283472" top="0.78740157480314965" bottom="0.78740157480314965" header="0.31496062992125984" footer="0.31496062992125984"/>
  <pageSetup paperSize="9" scale="97" fitToHeight="0" orientation="landscape" r:id="rId1"/>
  <headerFooter>
    <oddHeader>&amp;A</oddHeader>
    <oddFooter>&amp;C&amp;D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70C0"/>
    <pageSetUpPr fitToPage="1"/>
  </sheetPr>
  <dimension ref="A1:AS21"/>
  <sheetViews>
    <sheetView zoomScale="80" zoomScaleNormal="80" zoomScaleSheetLayoutView="80" workbookViewId="0"/>
  </sheetViews>
  <sheetFormatPr baseColWidth="10" defaultColWidth="13" defaultRowHeight="13.8" x14ac:dyDescent="0.25"/>
  <cols>
    <col min="1" max="1" width="4.33203125" style="130" customWidth="1"/>
    <col min="2" max="2" width="32.33203125" style="130" customWidth="1"/>
    <col min="3" max="3" width="5.44140625" style="130" customWidth="1"/>
    <col min="4" max="4" width="19.44140625" style="65" customWidth="1"/>
    <col min="5" max="7" width="4.6640625" style="65" customWidth="1"/>
    <col min="8" max="8" width="1.44140625" style="65" customWidth="1"/>
    <col min="9" max="9" width="6.44140625" style="65" customWidth="1"/>
    <col min="10" max="10" width="1.44140625" style="65" customWidth="1"/>
    <col min="11" max="12" width="5" style="65" customWidth="1"/>
    <col min="13" max="14" width="5.88671875" style="65" customWidth="1"/>
    <col min="15" max="15" width="5.44140625" style="65" customWidth="1"/>
    <col min="16" max="16" width="1.44140625" style="65" customWidth="1"/>
    <col min="17" max="25" width="5.44140625" style="65" customWidth="1"/>
    <col min="26" max="26" width="1.44140625" style="65" customWidth="1"/>
    <col min="27" max="30" width="5.44140625" style="65" customWidth="1"/>
    <col min="31" max="31" width="1.44140625" style="65" customWidth="1"/>
    <col min="32" max="33" width="6.33203125" style="65" customWidth="1"/>
    <col min="34" max="34" width="1.44140625" style="65" customWidth="1"/>
    <col min="35" max="35" width="27.44140625" style="65" customWidth="1"/>
    <col min="36" max="36" width="12.33203125" style="65" customWidth="1"/>
    <col min="37" max="37" width="0.6640625" style="65" customWidth="1"/>
    <col min="38" max="39" width="13.44140625" style="65" customWidth="1"/>
    <col min="40" max="40" width="13.6640625" style="65" customWidth="1"/>
    <col min="41" max="41" width="0.88671875" style="65" customWidth="1"/>
    <col min="42" max="42" width="5" style="65" customWidth="1"/>
    <col min="43" max="43" width="0.88671875" style="65" customWidth="1"/>
    <col min="44" max="44" width="21.44140625" style="65" customWidth="1"/>
    <col min="45" max="45" width="0.88671875" style="65" customWidth="1"/>
    <col min="46" max="46" width="2.44140625" style="65" customWidth="1"/>
    <col min="47" max="16384" width="13" style="65"/>
  </cols>
  <sheetData>
    <row r="1" spans="1:45" s="47" customFormat="1" ht="28.5" customHeight="1" x14ac:dyDescent="0.25">
      <c r="A1" s="163" t="s">
        <v>51</v>
      </c>
      <c r="B1" s="87"/>
      <c r="C1" s="87"/>
      <c r="D1" s="88"/>
      <c r="E1" s="88"/>
      <c r="F1" s="88"/>
      <c r="G1" s="88"/>
      <c r="H1" s="89"/>
      <c r="I1" s="90"/>
      <c r="J1" s="91"/>
      <c r="K1" s="457" t="s">
        <v>7</v>
      </c>
      <c r="L1" s="457"/>
      <c r="M1" s="457"/>
      <c r="N1" s="457"/>
      <c r="O1" s="457"/>
      <c r="P1" s="92"/>
      <c r="Q1" s="458" t="s">
        <v>47</v>
      </c>
      <c r="R1" s="458"/>
      <c r="S1" s="458"/>
      <c r="T1" s="458"/>
      <c r="U1" s="458"/>
      <c r="V1" s="458"/>
      <c r="W1" s="458"/>
      <c r="X1" s="458"/>
      <c r="Y1" s="458"/>
      <c r="Z1" s="92"/>
      <c r="AA1" s="458" t="s">
        <v>46</v>
      </c>
      <c r="AB1" s="458"/>
      <c r="AC1" s="458"/>
      <c r="AD1" s="458"/>
      <c r="AE1" s="93"/>
      <c r="AF1" s="94"/>
      <c r="AG1" s="94"/>
      <c r="AH1" s="94"/>
      <c r="AI1" s="95"/>
      <c r="AJ1" s="95"/>
      <c r="AK1" s="140"/>
      <c r="AL1" s="140"/>
      <c r="AM1" s="140"/>
      <c r="AN1" s="140"/>
      <c r="AO1" s="89"/>
      <c r="AP1" s="96"/>
      <c r="AQ1" s="96"/>
      <c r="AR1" s="96"/>
    </row>
    <row r="2" spans="1:45" s="47" customFormat="1" ht="27" customHeight="1" x14ac:dyDescent="0.25">
      <c r="A2" s="44"/>
      <c r="B2" s="44"/>
      <c r="C2" s="44"/>
      <c r="D2" s="88"/>
      <c r="E2" s="460" t="s">
        <v>55</v>
      </c>
      <c r="F2" s="460"/>
      <c r="G2" s="460"/>
      <c r="H2" s="97"/>
      <c r="I2" s="464" t="s">
        <v>89</v>
      </c>
      <c r="J2" s="98"/>
      <c r="K2" s="459" t="s">
        <v>8</v>
      </c>
      <c r="L2" s="459" t="s">
        <v>69</v>
      </c>
      <c r="M2" s="459" t="s">
        <v>70</v>
      </c>
      <c r="N2" s="459" t="s">
        <v>71</v>
      </c>
      <c r="O2" s="459" t="s">
        <v>72</v>
      </c>
      <c r="P2" s="99"/>
      <c r="Q2" s="459" t="s">
        <v>9</v>
      </c>
      <c r="R2" s="459" t="s">
        <v>73</v>
      </c>
      <c r="S2" s="459" t="s">
        <v>74</v>
      </c>
      <c r="T2" s="459" t="s">
        <v>75</v>
      </c>
      <c r="U2" s="459" t="s">
        <v>10</v>
      </c>
      <c r="V2" s="459" t="s">
        <v>76</v>
      </c>
      <c r="W2" s="459" t="s">
        <v>77</v>
      </c>
      <c r="X2" s="459" t="s">
        <v>11</v>
      </c>
      <c r="Y2" s="459" t="s">
        <v>12</v>
      </c>
      <c r="Z2" s="99"/>
      <c r="AA2" s="459" t="s">
        <v>45</v>
      </c>
      <c r="AB2" s="459" t="s">
        <v>44</v>
      </c>
      <c r="AC2" s="459" t="s">
        <v>78</v>
      </c>
      <c r="AD2" s="459" t="s">
        <v>12</v>
      </c>
      <c r="AE2" s="100"/>
      <c r="AF2" s="101"/>
      <c r="AG2" s="101"/>
      <c r="AH2" s="101"/>
      <c r="AI2" s="95"/>
      <c r="AJ2" s="95"/>
      <c r="AK2" s="45"/>
      <c r="AL2" s="45"/>
      <c r="AM2" s="45"/>
      <c r="AN2" s="45"/>
      <c r="AO2" s="45"/>
      <c r="AP2" s="102"/>
      <c r="AQ2" s="102"/>
      <c r="AR2" s="102"/>
      <c r="AS2" s="46"/>
    </row>
    <row r="3" spans="1:45" s="47" customFormat="1" ht="78.75" customHeight="1" x14ac:dyDescent="0.25">
      <c r="A3" s="44"/>
      <c r="B3" s="44"/>
      <c r="C3" s="44"/>
      <c r="D3" s="88"/>
      <c r="E3" s="461" t="s">
        <v>52</v>
      </c>
      <c r="F3" s="461" t="s">
        <v>53</v>
      </c>
      <c r="G3" s="461" t="s">
        <v>54</v>
      </c>
      <c r="H3" s="97"/>
      <c r="I3" s="465"/>
      <c r="J3" s="98"/>
      <c r="K3" s="459"/>
      <c r="L3" s="459"/>
      <c r="M3" s="459"/>
      <c r="N3" s="459"/>
      <c r="O3" s="459"/>
      <c r="P3" s="99"/>
      <c r="Q3" s="459"/>
      <c r="R3" s="459"/>
      <c r="S3" s="459"/>
      <c r="T3" s="459"/>
      <c r="U3" s="459"/>
      <c r="V3" s="459"/>
      <c r="W3" s="459"/>
      <c r="X3" s="459"/>
      <c r="Y3" s="459"/>
      <c r="Z3" s="99"/>
      <c r="AA3" s="459"/>
      <c r="AB3" s="459"/>
      <c r="AC3" s="459"/>
      <c r="AD3" s="459"/>
      <c r="AE3" s="100"/>
      <c r="AF3" s="101"/>
      <c r="AG3" s="101"/>
      <c r="AH3" s="101"/>
      <c r="AI3" s="95"/>
      <c r="AJ3" s="95"/>
      <c r="AK3" s="45"/>
      <c r="AL3" s="45"/>
      <c r="AM3" s="45"/>
      <c r="AN3" s="45"/>
      <c r="AO3" s="45"/>
      <c r="AP3" s="102"/>
      <c r="AQ3" s="102"/>
      <c r="AR3" s="102"/>
      <c r="AS3" s="46"/>
    </row>
    <row r="4" spans="1:45" s="47" customFormat="1" ht="23.25" customHeight="1" x14ac:dyDescent="0.25">
      <c r="A4" s="5"/>
      <c r="B4" s="5"/>
      <c r="C4" s="5"/>
      <c r="D4" s="103"/>
      <c r="E4" s="462"/>
      <c r="F4" s="462"/>
      <c r="G4" s="462"/>
      <c r="H4" s="97"/>
      <c r="I4" s="465"/>
      <c r="J4" s="104"/>
      <c r="K4" s="459"/>
      <c r="L4" s="459"/>
      <c r="M4" s="459"/>
      <c r="N4" s="459"/>
      <c r="O4" s="459"/>
      <c r="P4" s="105"/>
      <c r="Q4" s="459"/>
      <c r="R4" s="459"/>
      <c r="S4" s="459"/>
      <c r="T4" s="459"/>
      <c r="U4" s="459"/>
      <c r="V4" s="459"/>
      <c r="W4" s="459"/>
      <c r="X4" s="459"/>
      <c r="Y4" s="459"/>
      <c r="Z4" s="105"/>
      <c r="AA4" s="459"/>
      <c r="AB4" s="459"/>
      <c r="AC4" s="459"/>
      <c r="AD4" s="459"/>
      <c r="AE4" s="106"/>
      <c r="AF4" s="468"/>
      <c r="AG4" s="468"/>
      <c r="AH4" s="145"/>
      <c r="AI4" s="107"/>
      <c r="AJ4" s="95"/>
      <c r="AK4" s="108"/>
      <c r="AL4" s="108"/>
      <c r="AM4" s="467"/>
      <c r="AN4" s="467"/>
      <c r="AO4" s="97"/>
      <c r="AP4" s="109"/>
      <c r="AQ4" s="109"/>
      <c r="AR4" s="110"/>
      <c r="AS4" s="46"/>
    </row>
    <row r="5" spans="1:45" s="47" customFormat="1" ht="60" customHeight="1" x14ac:dyDescent="0.25">
      <c r="A5" s="323" t="s">
        <v>1</v>
      </c>
      <c r="B5" s="316" t="s">
        <v>189</v>
      </c>
      <c r="C5" s="316" t="s">
        <v>5</v>
      </c>
      <c r="D5" s="316" t="s">
        <v>13</v>
      </c>
      <c r="E5" s="463"/>
      <c r="F5" s="463"/>
      <c r="G5" s="463"/>
      <c r="H5" s="324"/>
      <c r="I5" s="466"/>
      <c r="J5" s="325"/>
      <c r="K5" s="459"/>
      <c r="L5" s="459"/>
      <c r="M5" s="459"/>
      <c r="N5" s="459"/>
      <c r="O5" s="459"/>
      <c r="P5" s="326"/>
      <c r="Q5" s="459"/>
      <c r="R5" s="459"/>
      <c r="S5" s="459"/>
      <c r="T5" s="459"/>
      <c r="U5" s="459"/>
      <c r="V5" s="459"/>
      <c r="W5" s="459"/>
      <c r="X5" s="459"/>
      <c r="Y5" s="459"/>
      <c r="Z5" s="326"/>
      <c r="AA5" s="459"/>
      <c r="AB5" s="459"/>
      <c r="AC5" s="459"/>
      <c r="AD5" s="459"/>
      <c r="AE5" s="111"/>
      <c r="AF5" s="327" t="s">
        <v>79</v>
      </c>
      <c r="AG5" s="327" t="s">
        <v>5</v>
      </c>
      <c r="AH5" s="111"/>
      <c r="AI5" s="328" t="s">
        <v>2</v>
      </c>
      <c r="AJ5" s="329" t="s">
        <v>184</v>
      </c>
      <c r="AK5" s="112"/>
      <c r="AL5" s="108"/>
      <c r="AM5" s="467"/>
      <c r="AN5" s="467"/>
      <c r="AO5" s="97"/>
      <c r="AP5" s="97"/>
      <c r="AQ5" s="97"/>
      <c r="AR5" s="113"/>
      <c r="AS5" s="46"/>
    </row>
    <row r="6" spans="1:45" s="117" customFormat="1" ht="19.95" customHeight="1" x14ac:dyDescent="0.25">
      <c r="A6" s="118">
        <v>1</v>
      </c>
      <c r="B6" s="57"/>
      <c r="C6" s="121"/>
      <c r="D6" s="57"/>
      <c r="E6" s="120"/>
      <c r="F6" s="120"/>
      <c r="G6" s="120"/>
      <c r="H6" s="121"/>
      <c r="I6" s="143"/>
      <c r="J6" s="121"/>
      <c r="K6" s="215"/>
      <c r="L6" s="215"/>
      <c r="M6" s="215"/>
      <c r="N6" s="215"/>
      <c r="O6" s="215"/>
      <c r="P6" s="215"/>
      <c r="Q6" s="215"/>
      <c r="R6" s="215"/>
      <c r="S6" s="215"/>
      <c r="T6" s="215"/>
      <c r="U6" s="215"/>
      <c r="V6" s="215"/>
      <c r="W6" s="215"/>
      <c r="X6" s="215"/>
      <c r="Y6" s="215"/>
      <c r="Z6" s="215"/>
      <c r="AA6" s="215"/>
      <c r="AB6" s="215"/>
      <c r="AC6" s="215"/>
      <c r="AD6" s="215"/>
      <c r="AE6" s="121"/>
      <c r="AF6" s="121"/>
      <c r="AG6" s="143"/>
      <c r="AH6" s="121"/>
      <c r="AI6" s="304"/>
      <c r="AJ6" s="121"/>
      <c r="AK6" s="114"/>
      <c r="AL6" s="124"/>
      <c r="AM6" s="124"/>
      <c r="AN6" s="124"/>
      <c r="AO6" s="115"/>
      <c r="AP6" s="116"/>
      <c r="AQ6" s="116"/>
      <c r="AR6" s="116"/>
    </row>
    <row r="7" spans="1:45" s="117" customFormat="1" ht="19.95" customHeight="1" x14ac:dyDescent="0.25">
      <c r="A7" s="118">
        <v>2</v>
      </c>
      <c r="B7" s="57"/>
      <c r="C7" s="121"/>
      <c r="D7" s="57"/>
      <c r="E7" s="120"/>
      <c r="F7" s="120"/>
      <c r="G7" s="120"/>
      <c r="H7" s="121"/>
      <c r="I7" s="143"/>
      <c r="J7" s="121"/>
      <c r="K7" s="215"/>
      <c r="L7" s="215"/>
      <c r="M7" s="215"/>
      <c r="N7" s="215"/>
      <c r="O7" s="215"/>
      <c r="P7" s="215"/>
      <c r="Q7" s="215"/>
      <c r="R7" s="215"/>
      <c r="S7" s="215"/>
      <c r="T7" s="215"/>
      <c r="U7" s="215"/>
      <c r="V7" s="215"/>
      <c r="W7" s="215"/>
      <c r="X7" s="215"/>
      <c r="Y7" s="215"/>
      <c r="Z7" s="215"/>
      <c r="AA7" s="215"/>
      <c r="AB7" s="215"/>
      <c r="AC7" s="215"/>
      <c r="AD7" s="215"/>
      <c r="AE7" s="121"/>
      <c r="AF7" s="121"/>
      <c r="AG7" s="143"/>
      <c r="AH7" s="121"/>
      <c r="AI7" s="304"/>
      <c r="AJ7" s="121"/>
      <c r="AK7" s="114"/>
      <c r="AL7" s="124"/>
      <c r="AM7" s="124"/>
      <c r="AN7" s="124"/>
      <c r="AO7" s="115"/>
      <c r="AP7" s="116"/>
      <c r="AQ7" s="116"/>
      <c r="AR7" s="116"/>
    </row>
    <row r="8" spans="1:45" s="117" customFormat="1" ht="19.95" customHeight="1" x14ac:dyDescent="0.25">
      <c r="A8" s="118">
        <v>3</v>
      </c>
      <c r="B8" s="57"/>
      <c r="C8" s="121"/>
      <c r="D8" s="57"/>
      <c r="E8" s="120"/>
      <c r="F8" s="120"/>
      <c r="G8" s="120"/>
      <c r="H8" s="121"/>
      <c r="I8" s="143"/>
      <c r="J8" s="121"/>
      <c r="K8" s="215"/>
      <c r="L8" s="215"/>
      <c r="M8" s="215"/>
      <c r="N8" s="215"/>
      <c r="O8" s="215"/>
      <c r="P8" s="215"/>
      <c r="Q8" s="215"/>
      <c r="R8" s="215"/>
      <c r="S8" s="215"/>
      <c r="T8" s="215"/>
      <c r="U8" s="215"/>
      <c r="V8" s="215"/>
      <c r="W8" s="215"/>
      <c r="X8" s="215"/>
      <c r="Y8" s="215"/>
      <c r="Z8" s="215"/>
      <c r="AA8" s="215"/>
      <c r="AB8" s="215"/>
      <c r="AC8" s="215"/>
      <c r="AD8" s="215"/>
      <c r="AE8" s="121"/>
      <c r="AF8" s="121"/>
      <c r="AG8" s="143"/>
      <c r="AH8" s="121"/>
      <c r="AI8" s="304"/>
      <c r="AJ8" s="121"/>
      <c r="AK8" s="114"/>
      <c r="AL8" s="124"/>
      <c r="AM8" s="124"/>
      <c r="AN8" s="124"/>
      <c r="AO8" s="115"/>
      <c r="AP8" s="116"/>
      <c r="AQ8" s="116"/>
      <c r="AR8" s="116"/>
    </row>
    <row r="9" spans="1:45" s="117" customFormat="1" ht="19.95" customHeight="1" x14ac:dyDescent="0.25">
      <c r="A9" s="118">
        <v>4</v>
      </c>
      <c r="B9" s="57"/>
      <c r="C9" s="121"/>
      <c r="D9" s="57"/>
      <c r="E9" s="120"/>
      <c r="F9" s="120"/>
      <c r="G9" s="120"/>
      <c r="H9" s="121"/>
      <c r="I9" s="143"/>
      <c r="J9" s="121"/>
      <c r="K9" s="215"/>
      <c r="L9" s="215"/>
      <c r="M9" s="215"/>
      <c r="N9" s="215"/>
      <c r="O9" s="215"/>
      <c r="P9" s="215"/>
      <c r="Q9" s="215"/>
      <c r="R9" s="215"/>
      <c r="S9" s="215"/>
      <c r="T9" s="215"/>
      <c r="U9" s="215"/>
      <c r="V9" s="215"/>
      <c r="W9" s="215"/>
      <c r="X9" s="215"/>
      <c r="Y9" s="215"/>
      <c r="Z9" s="215"/>
      <c r="AA9" s="215"/>
      <c r="AB9" s="215"/>
      <c r="AC9" s="215"/>
      <c r="AD9" s="215"/>
      <c r="AE9" s="121"/>
      <c r="AF9" s="121"/>
      <c r="AG9" s="143"/>
      <c r="AH9" s="121"/>
      <c r="AI9" s="304"/>
      <c r="AJ9" s="121"/>
      <c r="AK9" s="114"/>
      <c r="AL9" s="124"/>
      <c r="AM9" s="124"/>
      <c r="AN9" s="124"/>
      <c r="AO9" s="115"/>
      <c r="AP9" s="116"/>
      <c r="AQ9" s="116"/>
      <c r="AR9" s="116"/>
    </row>
    <row r="10" spans="1:45" s="117" customFormat="1" ht="19.95" customHeight="1" x14ac:dyDescent="0.25">
      <c r="A10" s="118">
        <v>5</v>
      </c>
      <c r="B10" s="57"/>
      <c r="C10" s="121"/>
      <c r="D10" s="57"/>
      <c r="E10" s="120"/>
      <c r="F10" s="120"/>
      <c r="G10" s="120"/>
      <c r="H10" s="121"/>
      <c r="I10" s="143"/>
      <c r="J10" s="121"/>
      <c r="K10" s="122"/>
      <c r="L10" s="122"/>
      <c r="M10" s="122"/>
      <c r="N10" s="122"/>
      <c r="O10" s="122"/>
      <c r="P10" s="121"/>
      <c r="Q10" s="121"/>
      <c r="R10" s="121"/>
      <c r="S10" s="121"/>
      <c r="T10" s="121"/>
      <c r="U10" s="121"/>
      <c r="V10" s="121"/>
      <c r="W10" s="121"/>
      <c r="X10" s="121"/>
      <c r="Y10" s="121"/>
      <c r="Z10" s="121"/>
      <c r="AA10" s="121"/>
      <c r="AB10" s="121"/>
      <c r="AC10" s="121"/>
      <c r="AD10" s="121"/>
      <c r="AE10" s="121"/>
      <c r="AF10" s="121"/>
      <c r="AG10" s="143"/>
      <c r="AH10" s="121"/>
      <c r="AI10" s="304"/>
      <c r="AJ10" s="121"/>
      <c r="AK10" s="114"/>
      <c r="AL10" s="124"/>
      <c r="AM10" s="124"/>
      <c r="AN10" s="124"/>
      <c r="AO10" s="115"/>
      <c r="AP10" s="116"/>
      <c r="AQ10" s="116"/>
      <c r="AR10" s="116"/>
    </row>
    <row r="11" spans="1:45" s="117" customFormat="1" ht="19.95" customHeight="1" x14ac:dyDescent="0.25">
      <c r="A11" s="118">
        <v>6</v>
      </c>
      <c r="B11" s="57"/>
      <c r="C11" s="121"/>
      <c r="D11" s="57"/>
      <c r="E11" s="120"/>
      <c r="F11" s="120"/>
      <c r="G11" s="120"/>
      <c r="H11" s="121"/>
      <c r="I11" s="143"/>
      <c r="J11" s="121"/>
      <c r="K11" s="279"/>
      <c r="L11" s="279"/>
      <c r="M11" s="279"/>
      <c r="N11" s="279"/>
      <c r="O11" s="279"/>
      <c r="P11" s="121"/>
      <c r="Q11" s="121"/>
      <c r="R11" s="121"/>
      <c r="S11" s="121"/>
      <c r="T11" s="121"/>
      <c r="U11" s="121"/>
      <c r="V11" s="121"/>
      <c r="W11" s="121"/>
      <c r="X11" s="121"/>
      <c r="Y11" s="121"/>
      <c r="Z11" s="121"/>
      <c r="AA11" s="121"/>
      <c r="AB11" s="280"/>
      <c r="AC11" s="121"/>
      <c r="AD11" s="125"/>
      <c r="AE11" s="121"/>
      <c r="AF11" s="121"/>
      <c r="AG11" s="143"/>
      <c r="AH11" s="121"/>
      <c r="AI11" s="304"/>
      <c r="AJ11" s="121"/>
      <c r="AK11" s="114"/>
      <c r="AL11" s="124"/>
      <c r="AM11" s="124"/>
      <c r="AN11" s="124"/>
      <c r="AO11" s="115"/>
      <c r="AP11" s="116"/>
      <c r="AQ11" s="116"/>
      <c r="AR11" s="116"/>
    </row>
    <row r="12" spans="1:45" s="117" customFormat="1" ht="19.95" customHeight="1" x14ac:dyDescent="0.25">
      <c r="A12" s="118">
        <v>7</v>
      </c>
      <c r="B12" s="118"/>
      <c r="C12" s="118"/>
      <c r="D12" s="119"/>
      <c r="E12" s="120"/>
      <c r="F12" s="120"/>
      <c r="G12" s="120"/>
      <c r="H12" s="121"/>
      <c r="I12" s="143"/>
      <c r="J12" s="121"/>
      <c r="K12" s="122"/>
      <c r="L12" s="122"/>
      <c r="M12" s="122"/>
      <c r="N12" s="122"/>
      <c r="O12" s="122"/>
      <c r="P12" s="121"/>
      <c r="Q12" s="121"/>
      <c r="R12" s="121"/>
      <c r="S12" s="121"/>
      <c r="T12" s="121"/>
      <c r="U12" s="121"/>
      <c r="V12" s="121"/>
      <c r="W12" s="121"/>
      <c r="X12" s="121"/>
      <c r="Y12" s="121"/>
      <c r="Z12" s="121"/>
      <c r="AA12" s="121"/>
      <c r="AB12" s="121"/>
      <c r="AC12" s="121"/>
      <c r="AD12" s="121"/>
      <c r="AE12" s="121"/>
      <c r="AF12" s="121"/>
      <c r="AG12" s="143"/>
      <c r="AH12" s="121"/>
      <c r="AI12" s="304"/>
      <c r="AJ12" s="121"/>
      <c r="AK12" s="114"/>
      <c r="AL12" s="124"/>
      <c r="AM12" s="124"/>
      <c r="AN12" s="124"/>
      <c r="AO12" s="115"/>
      <c r="AP12" s="116"/>
      <c r="AQ12" s="116"/>
      <c r="AR12" s="116"/>
    </row>
    <row r="13" spans="1:45" s="117" customFormat="1" ht="19.95" customHeight="1" x14ac:dyDescent="0.25">
      <c r="A13" s="118">
        <v>8</v>
      </c>
      <c r="B13" s="118"/>
      <c r="C13" s="118"/>
      <c r="D13" s="119"/>
      <c r="E13" s="120"/>
      <c r="F13" s="120"/>
      <c r="G13" s="120"/>
      <c r="H13" s="121"/>
      <c r="I13" s="143"/>
      <c r="J13" s="121"/>
      <c r="K13" s="122"/>
      <c r="L13" s="122"/>
      <c r="M13" s="122"/>
      <c r="N13" s="122"/>
      <c r="O13" s="122"/>
      <c r="P13" s="121"/>
      <c r="Q13" s="121"/>
      <c r="R13" s="121"/>
      <c r="S13" s="121"/>
      <c r="T13" s="121"/>
      <c r="U13" s="121"/>
      <c r="V13" s="121"/>
      <c r="W13" s="121"/>
      <c r="X13" s="121"/>
      <c r="Y13" s="121"/>
      <c r="Z13" s="121"/>
      <c r="AA13" s="121"/>
      <c r="AB13" s="121"/>
      <c r="AC13" s="121"/>
      <c r="AD13" s="121"/>
      <c r="AE13" s="121"/>
      <c r="AF13" s="121"/>
      <c r="AG13" s="143"/>
      <c r="AH13" s="121"/>
      <c r="AI13" s="304"/>
      <c r="AJ13" s="121"/>
      <c r="AK13" s="114"/>
      <c r="AL13" s="124"/>
      <c r="AM13" s="124"/>
      <c r="AN13" s="124"/>
      <c r="AO13" s="115"/>
      <c r="AP13" s="116"/>
      <c r="AQ13" s="116"/>
      <c r="AR13" s="116"/>
    </row>
    <row r="14" spans="1:45" s="117" customFormat="1" ht="19.95" customHeight="1" x14ac:dyDescent="0.25">
      <c r="A14" s="118">
        <v>9</v>
      </c>
      <c r="B14" s="118"/>
      <c r="C14" s="118"/>
      <c r="D14" s="119"/>
      <c r="E14" s="120"/>
      <c r="F14" s="120"/>
      <c r="G14" s="120"/>
      <c r="H14" s="121"/>
      <c r="I14" s="143"/>
      <c r="J14" s="121"/>
      <c r="K14" s="122"/>
      <c r="L14" s="122"/>
      <c r="M14" s="122"/>
      <c r="N14" s="122"/>
      <c r="O14" s="122"/>
      <c r="P14" s="121"/>
      <c r="Q14" s="121"/>
      <c r="R14" s="121"/>
      <c r="S14" s="121"/>
      <c r="T14" s="121"/>
      <c r="U14" s="121"/>
      <c r="V14" s="121"/>
      <c r="W14" s="121"/>
      <c r="X14" s="121"/>
      <c r="Y14" s="121"/>
      <c r="Z14" s="121"/>
      <c r="AA14" s="121"/>
      <c r="AB14" s="121"/>
      <c r="AC14" s="121"/>
      <c r="AD14" s="125"/>
      <c r="AE14" s="121"/>
      <c r="AF14" s="121"/>
      <c r="AG14" s="143"/>
      <c r="AH14" s="121"/>
      <c r="AI14" s="304"/>
      <c r="AJ14" s="121"/>
      <c r="AK14" s="114"/>
      <c r="AL14" s="124"/>
      <c r="AM14" s="124"/>
      <c r="AN14" s="124"/>
      <c r="AO14" s="115"/>
      <c r="AP14" s="116"/>
      <c r="AQ14" s="116"/>
      <c r="AR14" s="116"/>
    </row>
    <row r="15" spans="1:45" s="117" customFormat="1" ht="19.95" customHeight="1" x14ac:dyDescent="0.25">
      <c r="A15" s="118">
        <v>10</v>
      </c>
      <c r="B15" s="118"/>
      <c r="C15" s="118"/>
      <c r="D15" s="119"/>
      <c r="E15" s="120"/>
      <c r="F15" s="120"/>
      <c r="G15" s="120"/>
      <c r="H15" s="121"/>
      <c r="I15" s="143"/>
      <c r="J15" s="121"/>
      <c r="K15" s="122"/>
      <c r="L15" s="122"/>
      <c r="M15" s="122"/>
      <c r="N15" s="122"/>
      <c r="O15" s="122"/>
      <c r="P15" s="121"/>
      <c r="Q15" s="121"/>
      <c r="R15" s="121"/>
      <c r="S15" s="121"/>
      <c r="T15" s="121"/>
      <c r="U15" s="121"/>
      <c r="V15" s="121"/>
      <c r="W15" s="121"/>
      <c r="X15" s="121"/>
      <c r="Y15" s="121"/>
      <c r="Z15" s="121"/>
      <c r="AA15" s="121"/>
      <c r="AB15" s="121"/>
      <c r="AC15" s="121"/>
      <c r="AD15" s="121"/>
      <c r="AE15" s="121"/>
      <c r="AF15" s="121"/>
      <c r="AG15" s="143"/>
      <c r="AH15" s="121"/>
      <c r="AI15" s="304"/>
      <c r="AJ15" s="121"/>
      <c r="AK15" s="114"/>
      <c r="AL15" s="124"/>
      <c r="AM15" s="124"/>
      <c r="AN15" s="124"/>
      <c r="AO15" s="115"/>
      <c r="AP15" s="116"/>
      <c r="AQ15" s="116"/>
      <c r="AR15" s="116"/>
    </row>
    <row r="16" spans="1:45" s="117" customFormat="1" ht="19.95" customHeight="1" x14ac:dyDescent="0.25">
      <c r="A16" s="118">
        <v>11</v>
      </c>
      <c r="B16" s="118"/>
      <c r="C16" s="118"/>
      <c r="D16" s="119"/>
      <c r="E16" s="120"/>
      <c r="F16" s="120"/>
      <c r="G16" s="120"/>
      <c r="H16" s="121"/>
      <c r="I16" s="143"/>
      <c r="J16" s="121"/>
      <c r="K16" s="122"/>
      <c r="L16" s="122"/>
      <c r="M16" s="122"/>
      <c r="N16" s="122"/>
      <c r="O16" s="122"/>
      <c r="P16" s="121"/>
      <c r="Q16" s="121"/>
      <c r="R16" s="121"/>
      <c r="S16" s="121"/>
      <c r="T16" s="121"/>
      <c r="U16" s="121"/>
      <c r="V16" s="121"/>
      <c r="W16" s="121"/>
      <c r="X16" s="121"/>
      <c r="Y16" s="121"/>
      <c r="Z16" s="121"/>
      <c r="AA16" s="121"/>
      <c r="AB16" s="121"/>
      <c r="AC16" s="121"/>
      <c r="AD16" s="121"/>
      <c r="AE16" s="121"/>
      <c r="AF16" s="121"/>
      <c r="AG16" s="143"/>
      <c r="AH16" s="121"/>
      <c r="AI16" s="304"/>
      <c r="AJ16" s="121"/>
      <c r="AK16" s="114"/>
      <c r="AL16" s="124"/>
      <c r="AM16" s="124"/>
      <c r="AN16" s="124"/>
      <c r="AO16" s="115"/>
      <c r="AP16" s="116"/>
      <c r="AQ16" s="116"/>
      <c r="AR16" s="116"/>
    </row>
    <row r="17" spans="1:44" s="117" customFormat="1" ht="19.95" customHeight="1" x14ac:dyDescent="0.25">
      <c r="A17" s="118">
        <v>12</v>
      </c>
      <c r="B17" s="118"/>
      <c r="C17" s="118"/>
      <c r="D17" s="119"/>
      <c r="E17" s="120"/>
      <c r="F17" s="120"/>
      <c r="G17" s="120"/>
      <c r="H17" s="121"/>
      <c r="I17" s="143"/>
      <c r="J17" s="121"/>
      <c r="K17" s="122"/>
      <c r="L17" s="122"/>
      <c r="M17" s="122"/>
      <c r="N17" s="122"/>
      <c r="O17" s="122"/>
      <c r="P17" s="121"/>
      <c r="Q17" s="121"/>
      <c r="R17" s="121"/>
      <c r="S17" s="121"/>
      <c r="T17" s="121"/>
      <c r="U17" s="121"/>
      <c r="V17" s="121"/>
      <c r="W17" s="121"/>
      <c r="X17" s="121"/>
      <c r="Y17" s="121"/>
      <c r="Z17" s="121"/>
      <c r="AA17" s="121"/>
      <c r="AB17" s="121"/>
      <c r="AC17" s="121"/>
      <c r="AD17" s="125"/>
      <c r="AE17" s="121"/>
      <c r="AF17" s="121"/>
      <c r="AG17" s="143"/>
      <c r="AH17" s="121"/>
      <c r="AI17" s="304"/>
      <c r="AJ17" s="121"/>
      <c r="AK17" s="114"/>
      <c r="AL17" s="124"/>
      <c r="AM17" s="124"/>
      <c r="AN17" s="124"/>
      <c r="AO17" s="115"/>
      <c r="AP17" s="116"/>
      <c r="AQ17" s="116"/>
      <c r="AR17" s="116"/>
    </row>
    <row r="18" spans="1:44" s="117" customFormat="1" ht="19.95" customHeight="1" x14ac:dyDescent="0.25">
      <c r="A18" s="118">
        <v>13</v>
      </c>
      <c r="B18" s="118"/>
      <c r="C18" s="118"/>
      <c r="D18" s="119"/>
      <c r="E18" s="120"/>
      <c r="F18" s="120"/>
      <c r="G18" s="120"/>
      <c r="H18" s="121"/>
      <c r="I18" s="143"/>
      <c r="J18" s="121"/>
      <c r="K18" s="122"/>
      <c r="L18" s="122"/>
      <c r="M18" s="122"/>
      <c r="N18" s="122"/>
      <c r="O18" s="122"/>
      <c r="P18" s="121"/>
      <c r="Q18" s="121"/>
      <c r="R18" s="121"/>
      <c r="S18" s="121"/>
      <c r="T18" s="121"/>
      <c r="U18" s="121"/>
      <c r="V18" s="121"/>
      <c r="W18" s="121"/>
      <c r="X18" s="121"/>
      <c r="Y18" s="121"/>
      <c r="Z18" s="121"/>
      <c r="AA18" s="121"/>
      <c r="AB18" s="121"/>
      <c r="AC18" s="121"/>
      <c r="AD18" s="121"/>
      <c r="AE18" s="121"/>
      <c r="AF18" s="121"/>
      <c r="AG18" s="143"/>
      <c r="AH18" s="121"/>
      <c r="AI18" s="304"/>
      <c r="AJ18" s="121"/>
      <c r="AK18" s="114"/>
      <c r="AL18" s="124"/>
      <c r="AM18" s="124"/>
      <c r="AN18" s="124"/>
      <c r="AO18" s="115"/>
      <c r="AP18" s="116"/>
      <c r="AQ18" s="116"/>
      <c r="AR18" s="116"/>
    </row>
    <row r="19" spans="1:44" s="117" customFormat="1" ht="19.95" customHeight="1" x14ac:dyDescent="0.25">
      <c r="A19" s="118"/>
      <c r="B19" s="118"/>
      <c r="C19" s="118"/>
      <c r="D19" s="119"/>
      <c r="E19" s="120"/>
      <c r="F19" s="120"/>
      <c r="G19" s="120"/>
      <c r="H19" s="121"/>
      <c r="I19" s="143"/>
      <c r="J19" s="121"/>
      <c r="K19" s="122"/>
      <c r="L19" s="122"/>
      <c r="M19" s="122"/>
      <c r="N19" s="122"/>
      <c r="O19" s="122"/>
      <c r="P19" s="121"/>
      <c r="Q19" s="121"/>
      <c r="R19" s="121"/>
      <c r="S19" s="121"/>
      <c r="T19" s="121"/>
      <c r="U19" s="121"/>
      <c r="V19" s="121"/>
      <c r="W19" s="121"/>
      <c r="X19" s="121"/>
      <c r="Y19" s="121"/>
      <c r="Z19" s="121"/>
      <c r="AA19" s="121"/>
      <c r="AB19" s="121"/>
      <c r="AC19" s="121"/>
      <c r="AD19" s="121"/>
      <c r="AE19" s="121"/>
      <c r="AF19" s="121"/>
      <c r="AG19" s="143"/>
      <c r="AH19" s="121"/>
      <c r="AI19" s="304"/>
      <c r="AJ19" s="121"/>
      <c r="AK19" s="114"/>
      <c r="AL19" s="124"/>
      <c r="AM19" s="124"/>
      <c r="AN19" s="124"/>
      <c r="AO19" s="115"/>
      <c r="AP19" s="116"/>
      <c r="AQ19" s="116"/>
      <c r="AR19" s="116"/>
    </row>
    <row r="20" spans="1:44" ht="6" customHeight="1" x14ac:dyDescent="0.25">
      <c r="A20" s="126"/>
      <c r="B20" s="126"/>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29"/>
      <c r="AQ20" s="129"/>
      <c r="AR20" s="129"/>
    </row>
    <row r="21" spans="1:44" x14ac:dyDescent="0.25">
      <c r="AI21" s="131"/>
      <c r="AJ21" s="299"/>
    </row>
  </sheetData>
  <protectedRanges>
    <protectedRange sqref="J2:O5 Z3:Z5 Y3:Y4 F3:G3 D2:G2 AD2:AD4 P3:X5 P2:Z2 E6:G9 AE2:AG5 E5 H2:H9 AH2:AJ19 I6:AG9 E10:AG10 D3:D10 D11:AG19" name="Bereich1"/>
    <protectedRange sqref="AA2:AC5" name="Bereich1_1"/>
    <protectedRange sqref="B6:B11" name="Bereich1_3"/>
    <protectedRange sqref="C6:C11" name="Bereich1_4"/>
  </protectedRanges>
  <mergeCells count="29">
    <mergeCell ref="AN4:AN5"/>
    <mergeCell ref="AM4:AM5"/>
    <mergeCell ref="Y2:Y5"/>
    <mergeCell ref="Q2:Q5"/>
    <mergeCell ref="R2:R5"/>
    <mergeCell ref="W2:W5"/>
    <mergeCell ref="S2:S5"/>
    <mergeCell ref="AC2:AC5"/>
    <mergeCell ref="AD2:AD5"/>
    <mergeCell ref="X2:X5"/>
    <mergeCell ref="AF4:AG4"/>
    <mergeCell ref="U2:U5"/>
    <mergeCell ref="V2:V5"/>
    <mergeCell ref="K1:O1"/>
    <mergeCell ref="Q1:Y1"/>
    <mergeCell ref="AA1:AD1"/>
    <mergeCell ref="K2:K5"/>
    <mergeCell ref="E2:G2"/>
    <mergeCell ref="E3:E5"/>
    <mergeCell ref="F3:F5"/>
    <mergeCell ref="G3:G5"/>
    <mergeCell ref="I2:I5"/>
    <mergeCell ref="O2:O5"/>
    <mergeCell ref="M2:M5"/>
    <mergeCell ref="AA2:AA5"/>
    <mergeCell ref="AB2:AB5"/>
    <mergeCell ref="L2:L5"/>
    <mergeCell ref="N2:N5"/>
    <mergeCell ref="T2:T5"/>
  </mergeCells>
  <phoneticPr fontId="8" type="noConversion"/>
  <dataValidations disablePrompts="1" count="1">
    <dataValidation type="list" allowBlank="1" showInputMessage="1" showErrorMessage="1" sqref="H6:H19">
      <formula1>Fristigkeit</formula1>
    </dataValidation>
  </dataValidations>
  <printOptions horizontalCentered="1"/>
  <pageMargins left="0.23622047244094491" right="0.23622047244094491" top="0.31496062992125984" bottom="0.31496062992125984" header="0.31496062992125984" footer="0.31496062992125984"/>
  <pageSetup paperSize="9" scale="60" fitToHeight="0" orientation="landscape" r:id="rId1"/>
  <headerFooter alignWithMargins="0">
    <oddHeader>&amp;A</oddHeader>
    <oddFooter>&amp;C&amp;D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22"/>
  <sheetViews>
    <sheetView zoomScale="80" zoomScaleNormal="80" zoomScaleSheetLayoutView="80" zoomScalePageLayoutView="70" workbookViewId="0"/>
  </sheetViews>
  <sheetFormatPr baseColWidth="10" defaultColWidth="11.44140625" defaultRowHeight="13.8" x14ac:dyDescent="0.25"/>
  <cols>
    <col min="1" max="1" width="3.109375" style="65" customWidth="1"/>
    <col min="2" max="2" width="25.77734375" style="13" customWidth="1"/>
    <col min="3" max="3" width="13.77734375" style="13" customWidth="1"/>
    <col min="4" max="7" width="6.109375" style="13" customWidth="1"/>
    <col min="8" max="8" width="6" style="258" bestFit="1" customWidth="1"/>
    <col min="9" max="9" width="1.44140625" style="67" customWidth="1"/>
    <col min="10" max="11" width="7.21875" style="65" customWidth="1"/>
    <col min="12" max="12" width="1.44140625" style="67" customWidth="1"/>
    <col min="13" max="13" width="31.88671875" style="13" customWidth="1"/>
    <col min="14" max="14" width="0.6640625" style="13" customWidth="1"/>
    <col min="15" max="15" width="2" style="13" customWidth="1"/>
    <col min="16" max="16384" width="11.44140625" style="13"/>
  </cols>
  <sheetData>
    <row r="1" spans="1:15" s="15" customFormat="1" ht="32.25" customHeight="1" x14ac:dyDescent="0.25">
      <c r="A1" s="139" t="s">
        <v>128</v>
      </c>
      <c r="B1" s="82"/>
      <c r="C1" s="5"/>
      <c r="D1" s="5"/>
      <c r="E1" s="5"/>
      <c r="F1" s="5"/>
      <c r="G1" s="5"/>
      <c r="I1" s="45"/>
      <c r="J1" s="101"/>
      <c r="K1" s="101"/>
      <c r="L1" s="45"/>
    </row>
    <row r="2" spans="1:15" s="6" customFormat="1" ht="138" customHeight="1" x14ac:dyDescent="0.25">
      <c r="A2" s="330" t="s">
        <v>1</v>
      </c>
      <c r="B2" s="132" t="s">
        <v>146</v>
      </c>
      <c r="C2" s="54" t="s">
        <v>167</v>
      </c>
      <c r="D2" s="331" t="s">
        <v>80</v>
      </c>
      <c r="E2" s="331" t="s">
        <v>8</v>
      </c>
      <c r="F2" s="331" t="s">
        <v>69</v>
      </c>
      <c r="G2" s="331" t="s">
        <v>193</v>
      </c>
      <c r="H2" s="332" t="s">
        <v>12</v>
      </c>
      <c r="I2" s="141"/>
      <c r="J2" s="327" t="s">
        <v>79</v>
      </c>
      <c r="K2" s="327" t="s">
        <v>5</v>
      </c>
      <c r="L2" s="141"/>
      <c r="M2" s="316" t="s">
        <v>2</v>
      </c>
      <c r="N2" s="133"/>
      <c r="O2" s="3"/>
    </row>
    <row r="3" spans="1:15" s="3" customFormat="1" ht="19.95" customHeight="1" x14ac:dyDescent="0.25">
      <c r="A3" s="63">
        <v>1</v>
      </c>
      <c r="B3" s="252"/>
      <c r="C3" s="252"/>
      <c r="D3" s="282"/>
      <c r="E3" s="282"/>
      <c r="F3" s="282"/>
      <c r="G3" s="283"/>
      <c r="H3" s="283"/>
      <c r="I3" s="60"/>
      <c r="J3" s="125"/>
      <c r="K3" s="281"/>
      <c r="L3" s="60"/>
      <c r="M3" s="58"/>
      <c r="N3" s="134"/>
    </row>
    <row r="4" spans="1:15" s="6" customFormat="1" ht="19.95" customHeight="1" x14ac:dyDescent="0.25">
      <c r="A4" s="63">
        <v>2</v>
      </c>
      <c r="B4" s="252"/>
      <c r="C4" s="252"/>
      <c r="D4" s="282"/>
      <c r="E4" s="282"/>
      <c r="F4" s="282"/>
      <c r="G4" s="282"/>
      <c r="H4" s="283"/>
      <c r="I4" s="60"/>
      <c r="J4" s="121"/>
      <c r="K4" s="143"/>
      <c r="L4" s="60"/>
      <c r="M4" s="58"/>
      <c r="N4" s="134"/>
    </row>
    <row r="5" spans="1:15" s="6" customFormat="1" ht="19.95" customHeight="1" x14ac:dyDescent="0.25">
      <c r="A5" s="63">
        <v>3</v>
      </c>
      <c r="B5" s="252"/>
      <c r="C5" s="252"/>
      <c r="D5" s="284"/>
      <c r="E5" s="284"/>
      <c r="F5" s="284"/>
      <c r="G5" s="284"/>
      <c r="H5" s="283"/>
      <c r="I5" s="60"/>
      <c r="J5" s="121"/>
      <c r="K5" s="143"/>
      <c r="L5" s="60"/>
      <c r="M5" s="80"/>
      <c r="N5" s="134"/>
    </row>
    <row r="6" spans="1:15" s="6" customFormat="1" ht="19.95" customHeight="1" x14ac:dyDescent="0.25">
      <c r="A6" s="63">
        <v>4</v>
      </c>
      <c r="B6" s="252"/>
      <c r="C6" s="252"/>
      <c r="D6" s="284"/>
      <c r="E6" s="284"/>
      <c r="F6" s="284"/>
      <c r="G6" s="284"/>
      <c r="H6" s="283"/>
      <c r="I6" s="60"/>
      <c r="J6" s="121"/>
      <c r="K6" s="143"/>
      <c r="L6" s="60"/>
      <c r="M6" s="80"/>
      <c r="N6" s="134"/>
    </row>
    <row r="7" spans="1:15" s="6" customFormat="1" ht="19.95" customHeight="1" x14ac:dyDescent="0.25">
      <c r="A7" s="63">
        <v>5</v>
      </c>
      <c r="B7" s="252"/>
      <c r="C7" s="252"/>
      <c r="D7" s="284"/>
      <c r="E7" s="284"/>
      <c r="F7" s="284"/>
      <c r="G7" s="284"/>
      <c r="H7" s="283"/>
      <c r="I7" s="60"/>
      <c r="J7" s="121"/>
      <c r="K7" s="143"/>
      <c r="L7" s="60"/>
      <c r="M7" s="80"/>
      <c r="N7" s="134"/>
    </row>
    <row r="8" spans="1:15" s="6" customFormat="1" ht="19.95" customHeight="1" x14ac:dyDescent="0.25">
      <c r="A8" s="63">
        <v>6</v>
      </c>
      <c r="B8" s="252"/>
      <c r="C8" s="252"/>
      <c r="D8" s="284"/>
      <c r="E8" s="284"/>
      <c r="F8" s="284"/>
      <c r="G8" s="284"/>
      <c r="H8" s="283"/>
      <c r="I8" s="60"/>
      <c r="J8" s="121"/>
      <c r="K8" s="143"/>
      <c r="L8" s="60"/>
      <c r="M8" s="80"/>
      <c r="N8" s="134"/>
    </row>
    <row r="9" spans="1:15" s="6" customFormat="1" ht="19.95" customHeight="1" x14ac:dyDescent="0.25">
      <c r="A9" s="63">
        <v>7</v>
      </c>
      <c r="B9" s="252"/>
      <c r="C9" s="252"/>
      <c r="D9" s="284"/>
      <c r="E9" s="284"/>
      <c r="F9" s="284"/>
      <c r="G9" s="284"/>
      <c r="H9" s="283"/>
      <c r="I9" s="60"/>
      <c r="J9" s="121"/>
      <c r="K9" s="143"/>
      <c r="L9" s="60"/>
      <c r="M9" s="80"/>
      <c r="N9" s="134"/>
    </row>
    <row r="10" spans="1:15" s="6" customFormat="1" ht="19.95" customHeight="1" x14ac:dyDescent="0.25">
      <c r="A10" s="63">
        <v>8</v>
      </c>
      <c r="B10" s="252"/>
      <c r="C10" s="252"/>
      <c r="D10" s="284"/>
      <c r="E10" s="284"/>
      <c r="F10" s="284"/>
      <c r="G10" s="284"/>
      <c r="H10" s="283"/>
      <c r="I10" s="60"/>
      <c r="J10" s="121"/>
      <c r="K10" s="143"/>
      <c r="L10" s="60"/>
      <c r="M10" s="80"/>
      <c r="N10" s="134"/>
    </row>
    <row r="11" spans="1:15" s="6" customFormat="1" ht="19.95" customHeight="1" x14ac:dyDescent="0.25">
      <c r="A11" s="63">
        <v>9</v>
      </c>
      <c r="B11" s="252"/>
      <c r="C11" s="252"/>
      <c r="D11" s="285"/>
      <c r="E11" s="285"/>
      <c r="F11" s="285"/>
      <c r="G11" s="285"/>
      <c r="H11" s="283"/>
      <c r="I11" s="60"/>
      <c r="J11" s="121"/>
      <c r="K11" s="143"/>
      <c r="L11" s="60"/>
      <c r="M11" s="80"/>
      <c r="N11" s="134"/>
    </row>
    <row r="12" spans="1:15" s="6" customFormat="1" ht="19.95" customHeight="1" x14ac:dyDescent="0.25">
      <c r="A12" s="63">
        <v>10</v>
      </c>
      <c r="B12" s="252"/>
      <c r="C12" s="252"/>
      <c r="D12" s="285"/>
      <c r="E12" s="285"/>
      <c r="F12" s="285"/>
      <c r="G12" s="285"/>
      <c r="H12" s="283"/>
      <c r="I12" s="60"/>
      <c r="J12" s="121"/>
      <c r="K12" s="143"/>
      <c r="L12" s="60"/>
      <c r="M12" s="80"/>
      <c r="N12" s="134"/>
    </row>
    <row r="13" spans="1:15" s="6" customFormat="1" ht="19.95" customHeight="1" x14ac:dyDescent="0.25">
      <c r="A13" s="63">
        <v>11</v>
      </c>
      <c r="B13" s="252"/>
      <c r="C13" s="252"/>
      <c r="D13" s="285"/>
      <c r="E13" s="285"/>
      <c r="F13" s="285"/>
      <c r="G13" s="285"/>
      <c r="H13" s="283"/>
      <c r="I13" s="60"/>
      <c r="J13" s="121"/>
      <c r="K13" s="143"/>
      <c r="L13" s="60"/>
      <c r="M13" s="80"/>
      <c r="N13" s="134"/>
    </row>
    <row r="14" spans="1:15" s="6" customFormat="1" ht="19.95" customHeight="1" x14ac:dyDescent="0.25">
      <c r="A14" s="63">
        <v>12</v>
      </c>
      <c r="B14" s="252"/>
      <c r="C14" s="252"/>
      <c r="D14" s="285"/>
      <c r="E14" s="285"/>
      <c r="F14" s="285"/>
      <c r="G14" s="285"/>
      <c r="H14" s="283"/>
      <c r="I14" s="60"/>
      <c r="J14" s="121"/>
      <c r="K14" s="143"/>
      <c r="L14" s="60"/>
      <c r="M14" s="80"/>
      <c r="N14" s="134"/>
    </row>
    <row r="15" spans="1:15" s="6" customFormat="1" ht="19.95" customHeight="1" x14ac:dyDescent="0.25">
      <c r="A15" s="63">
        <v>13</v>
      </c>
      <c r="B15" s="252"/>
      <c r="C15" s="252"/>
      <c r="D15" s="285"/>
      <c r="E15" s="285"/>
      <c r="F15" s="285"/>
      <c r="G15" s="285"/>
      <c r="H15" s="283"/>
      <c r="I15" s="60"/>
      <c r="J15" s="121"/>
      <c r="K15" s="143"/>
      <c r="L15" s="60"/>
      <c r="M15" s="80"/>
      <c r="N15" s="134"/>
    </row>
    <row r="16" spans="1:15" s="6" customFormat="1" ht="19.95" customHeight="1" x14ac:dyDescent="0.25">
      <c r="A16" s="63">
        <v>14</v>
      </c>
      <c r="B16" s="252"/>
      <c r="C16" s="252"/>
      <c r="D16" s="81"/>
      <c r="E16" s="81"/>
      <c r="F16" s="81"/>
      <c r="G16" s="81"/>
      <c r="H16" s="253"/>
      <c r="I16" s="60"/>
      <c r="J16" s="121"/>
      <c r="K16" s="143"/>
      <c r="L16" s="60"/>
      <c r="M16" s="80"/>
      <c r="N16" s="134"/>
    </row>
    <row r="17" spans="1:14" s="6" customFormat="1" ht="4.5" customHeight="1" x14ac:dyDescent="0.25">
      <c r="A17" s="135"/>
      <c r="B17" s="136"/>
      <c r="C17" s="136"/>
      <c r="D17" s="136"/>
      <c r="E17" s="136"/>
      <c r="F17" s="136"/>
      <c r="G17" s="343"/>
      <c r="H17" s="343"/>
      <c r="I17" s="136"/>
      <c r="J17" s="136"/>
      <c r="K17" s="136"/>
      <c r="L17" s="136"/>
      <c r="M17" s="136"/>
      <c r="N17" s="83"/>
    </row>
    <row r="18" spans="1:14" x14ac:dyDescent="0.25">
      <c r="A18" s="137"/>
      <c r="B18" s="85"/>
      <c r="C18" s="85"/>
      <c r="D18" s="85"/>
      <c r="E18" s="85"/>
      <c r="F18" s="85"/>
      <c r="G18" s="85"/>
      <c r="H18" s="256"/>
      <c r="I18" s="138"/>
      <c r="J18" s="142"/>
      <c r="K18" s="142"/>
      <c r="L18" s="138"/>
      <c r="M18" s="85"/>
    </row>
    <row r="19" spans="1:14" x14ac:dyDescent="0.25">
      <c r="A19" s="137"/>
      <c r="B19" s="85"/>
      <c r="C19" s="85"/>
      <c r="D19" s="85"/>
      <c r="E19" s="85"/>
      <c r="F19" s="85"/>
      <c r="G19" s="85"/>
      <c r="I19" s="138"/>
      <c r="J19" s="142"/>
      <c r="K19" s="142"/>
      <c r="L19" s="138"/>
      <c r="M19" s="85"/>
    </row>
    <row r="20" spans="1:14" x14ac:dyDescent="0.25">
      <c r="A20" s="137"/>
      <c r="B20" s="85"/>
      <c r="C20" s="85"/>
      <c r="D20" s="85"/>
      <c r="E20" s="85"/>
      <c r="F20" s="85"/>
      <c r="G20" s="85"/>
      <c r="I20" s="138"/>
      <c r="J20" s="142"/>
      <c r="K20" s="142"/>
      <c r="L20" s="138"/>
      <c r="M20" s="85"/>
    </row>
    <row r="21" spans="1:14" x14ac:dyDescent="0.25">
      <c r="A21" s="137"/>
      <c r="B21" s="85"/>
      <c r="C21" s="85"/>
      <c r="D21" s="85"/>
      <c r="E21" s="85"/>
      <c r="F21" s="85"/>
      <c r="G21" s="85"/>
      <c r="I21" s="138"/>
      <c r="J21" s="142"/>
      <c r="K21" s="142"/>
      <c r="L21" s="138"/>
      <c r="M21" s="85"/>
    </row>
    <row r="22" spans="1:14" x14ac:dyDescent="0.25">
      <c r="A22" s="137"/>
      <c r="B22" s="85"/>
      <c r="C22" s="85"/>
      <c r="D22" s="85"/>
      <c r="E22" s="85"/>
      <c r="F22" s="85"/>
      <c r="G22" s="85"/>
      <c r="I22" s="138"/>
      <c r="J22" s="137"/>
      <c r="K22" s="137"/>
      <c r="L22" s="138"/>
      <c r="M22" s="85"/>
    </row>
  </sheetData>
  <protectedRanges>
    <protectedRange sqref="A3:A16" name="Bereich1"/>
    <protectedRange sqref="L3:L16 I3:I16" name="Bereich1_4"/>
    <protectedRange sqref="J18:K21 J1:K16" name="Bereich1_2"/>
  </protectedRanges>
  <pageMargins left="0.70866141732283472" right="0.70866141732283472" top="0.78740157480314965" bottom="0.78740157480314965" header="0.31496062992125984" footer="0.31496062992125984"/>
  <pageSetup paperSize="9" fitToHeight="0" orientation="landscape" r:id="rId1"/>
  <headerFooter>
    <oddHeader>&amp;A</oddHeader>
    <oddFooter>&amp;C&amp;D</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Readme</vt:lpstr>
      <vt:lpstr>0.1 - Assessment grid</vt:lpstr>
      <vt:lpstr>0.2 - Company Key Facts</vt:lpstr>
      <vt:lpstr>1 - Past and future impacts</vt:lpstr>
      <vt:lpstr>2.1a - Risk assessment</vt:lpstr>
      <vt:lpstr>2.1b - Risk matrix</vt:lpstr>
      <vt:lpstr>2.2 - New business opportunity</vt:lpstr>
      <vt:lpstr>3.1 - Measures-Risks</vt:lpstr>
      <vt:lpstr>3.2 - Measures-New opportunity</vt:lpstr>
      <vt:lpstr>3.3a- CBA - Costs</vt:lpstr>
      <vt:lpstr>3.3b - CBA - Benefits</vt:lpstr>
      <vt:lpstr>3.3b - CBA - EXAMPLE</vt:lpstr>
      <vt:lpstr>3.3c - CBA - Results</vt:lpstr>
      <vt:lpstr>4.1 - Strategy</vt:lpstr>
      <vt:lpstr>4.2 - Communication</vt:lpstr>
      <vt:lpstr>'0.1 - Assessment grid'!Druckbereich</vt:lpstr>
      <vt:lpstr>'0.2 - Company Key Facts'!Druckbereich</vt:lpstr>
      <vt:lpstr>'1 - Past and future impacts'!Druckbereich</vt:lpstr>
      <vt:lpstr>'2.1a - Risk assessment'!Druckbereich</vt:lpstr>
      <vt:lpstr>'2.1b - Risk matrix'!Druckbereich</vt:lpstr>
      <vt:lpstr>'2.2 - New business opportunity'!Druckbereich</vt:lpstr>
      <vt:lpstr>'3.1 - Measures-Risks'!Druckbereich</vt:lpstr>
      <vt:lpstr>'3.2 - Measures-New opportunity'!Druckbereich</vt:lpstr>
      <vt:lpstr>'3.3a- CBA - Costs'!Druckbereich</vt:lpstr>
      <vt:lpstr>'3.3b - CBA - Benefits'!Druckbereich</vt:lpstr>
      <vt:lpstr>'3.3b - CBA - EXAMPLE'!Druckbereich</vt:lpstr>
      <vt:lpstr>'3.3c - CBA - Results'!Druckbereich</vt:lpstr>
      <vt:lpstr>'4.1 - Strategy'!Druckbereich</vt:lpstr>
      <vt:lpstr>'4.2 - Communication'!Druckbereich</vt:lpstr>
      <vt:lpstr>Readme!Druckbereich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adelphi</dc:creator>
  <cp:lastModifiedBy>adelphi</cp:lastModifiedBy>
  <cp:lastPrinted>2014-02-06T11:31:51Z</cp:lastPrinted>
  <dcterms:created xsi:type="dcterms:W3CDTF">2011-11-01T16:31:27Z</dcterms:created>
  <dcterms:modified xsi:type="dcterms:W3CDTF">2017-06-29T13:55:36Z</dcterms:modified>
</cp:coreProperties>
</file>