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DieseArbeitsmappe" autoCompressPictures="0" defaultThemeVersion="124226"/>
  <bookViews>
    <workbookView xWindow="0" yWindow="240" windowWidth="20496" windowHeight="7512" tabRatio="736"/>
  </bookViews>
  <sheets>
    <sheet name="Readme" sheetId="33" r:id="rId1"/>
    <sheet name="0.1 - Assessment grid" sheetId="35" r:id="rId2"/>
    <sheet name="0.2 - Company Key Facts" sheetId="10" r:id="rId3"/>
    <sheet name="1 - Past and future impacts" sheetId="11" r:id="rId4"/>
    <sheet name="2.1a - Risk assessment" sheetId="7" r:id="rId5"/>
    <sheet name="2.1b - Risk matrix" sheetId="13" r:id="rId6"/>
    <sheet name="2.2 - New business opportunity" sheetId="36" r:id="rId7"/>
    <sheet name="3.1 - Measures-Risks" sheetId="8" r:id="rId8"/>
    <sheet name="3.2 - Measures-New opportunity" sheetId="12" r:id="rId9"/>
    <sheet name="3.3a- CBA - Costs" sheetId="25" r:id="rId10"/>
    <sheet name="3.3b - CBA - Benefits" sheetId="37" r:id="rId11"/>
    <sheet name="3.3c - CBA - Results" sheetId="26" r:id="rId12"/>
    <sheet name="4.1 - Strategy" sheetId="9" r:id="rId13"/>
    <sheet name="4.2 - Communication" sheetId="14" r:id="rId14"/>
  </sheets>
  <definedNames>
    <definedName name="_xlnm._FilterDatabase" localSheetId="4" hidden="1">'2.1a - Risk assessment'!$A$2:$H$7</definedName>
    <definedName name="_xlnm._FilterDatabase" localSheetId="7" hidden="1">'3.1 - Measures-Risks'!#REF!</definedName>
    <definedName name="_xlnm._FilterDatabase" localSheetId="12" hidden="1">'4.1 - Strategy'!#REF!</definedName>
    <definedName name="Currency" localSheetId="1">#REF!</definedName>
    <definedName name="Currency" localSheetId="6">#REF!</definedName>
    <definedName name="Currency" localSheetId="9">#REF!</definedName>
    <definedName name="Currency" localSheetId="10">#REF!</definedName>
    <definedName name="Currency">#REF!</definedName>
    <definedName name="_xlnm.Print_Area" localSheetId="1">'0.1 - Assessment grid'!$A$1:$G$33</definedName>
    <definedName name="_xlnm.Print_Area" localSheetId="2">'0.2 - Company Key Facts'!$A$1:$C$10</definedName>
    <definedName name="_xlnm.Print_Area" localSheetId="3">'1 - Past and future impacts'!$A$1:$I$18</definedName>
    <definedName name="_xlnm.Print_Area" localSheetId="4">'2.1a - Risk assessment'!$A$1:$M$17</definedName>
    <definedName name="_xlnm.Print_Area" localSheetId="5">'2.1b - Risk matrix'!$A$1:$G$10</definedName>
    <definedName name="_xlnm.Print_Area" localSheetId="6">'2.2 - New business opportunity'!$A$1:$Q$18</definedName>
    <definedName name="_xlnm.Print_Area" localSheetId="7">'3.1 - Measures-Risks'!$A$1:$AK$20</definedName>
    <definedName name="_xlnm.Print_Area" localSheetId="8">'3.2 - Measures-New opportunity'!$A$1:$Q$17</definedName>
    <definedName name="_xlnm.Print_Area" localSheetId="9">'3.3a- CBA - Costs'!$A$1:$O$110</definedName>
    <definedName name="_xlnm.Print_Area" localSheetId="10">'3.3b - CBA - Benefits'!$A$1:$O$40</definedName>
    <definedName name="_xlnm.Print_Area" localSheetId="11">'3.3c - CBA - Results'!$A$1:$P$29</definedName>
    <definedName name="_xlnm.Print_Area" localSheetId="12">'4.1 - Strategy'!$A$1:$O$22</definedName>
    <definedName name="_xlnm.Print_Area" localSheetId="13">'4.2 - Communication'!$A$1:$H$17</definedName>
    <definedName name="_xlnm.Print_Area" localSheetId="0">Readme!$A$1:$A$16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8" i="36" l="1"/>
  <c r="B9" i="36"/>
  <c r="B10" i="36"/>
  <c r="B11" i="36"/>
  <c r="B12" i="36"/>
  <c r="B13" i="36"/>
  <c r="B14" i="36"/>
  <c r="B15" i="36"/>
  <c r="B16" i="36"/>
  <c r="B17" i="36"/>
  <c r="B7" i="36"/>
  <c r="M49" i="37" l="1"/>
  <c r="Q49" i="37" s="1"/>
  <c r="U49" i="37" s="1"/>
  <c r="V33" i="26" l="1"/>
  <c r="U33" i="26"/>
  <c r="T33" i="26"/>
  <c r="B190" i="37" l="1"/>
  <c r="B189" i="37"/>
  <c r="B153" i="37"/>
  <c r="B152" i="37"/>
  <c r="B116" i="37"/>
  <c r="B115" i="37"/>
  <c r="B79" i="37"/>
  <c r="B78" i="37"/>
  <c r="B42" i="37"/>
  <c r="B41" i="37"/>
  <c r="B5" i="37"/>
  <c r="B4" i="37"/>
  <c r="C136" i="26" l="1"/>
  <c r="D111" i="26"/>
  <c r="C86" i="26"/>
  <c r="C61" i="26"/>
  <c r="C36" i="26"/>
  <c r="B137" i="26"/>
  <c r="C131" i="26"/>
  <c r="C130" i="26"/>
  <c r="B112" i="26"/>
  <c r="C106" i="26"/>
  <c r="C105" i="26"/>
  <c r="B87" i="26"/>
  <c r="C81" i="26"/>
  <c r="C80" i="26"/>
  <c r="B62" i="26"/>
  <c r="C56" i="26"/>
  <c r="C55" i="26"/>
  <c r="B37" i="26"/>
  <c r="C31" i="26"/>
  <c r="C30" i="26"/>
  <c r="M100" i="25"/>
  <c r="D136" i="26" s="1"/>
  <c r="M101" i="25"/>
  <c r="M102" i="25"/>
  <c r="M103" i="25"/>
  <c r="M104" i="25"/>
  <c r="M105" i="25"/>
  <c r="M106" i="25"/>
  <c r="M107" i="25"/>
  <c r="M108" i="25"/>
  <c r="M109" i="25"/>
  <c r="L101" i="25"/>
  <c r="L102" i="25"/>
  <c r="L103" i="25"/>
  <c r="L104" i="25"/>
  <c r="L105" i="25"/>
  <c r="L106" i="25"/>
  <c r="L107" i="25"/>
  <c r="L108" i="25"/>
  <c r="L109" i="25"/>
  <c r="L100" i="25"/>
  <c r="M82" i="25"/>
  <c r="M83" i="25"/>
  <c r="M84" i="25"/>
  <c r="M85" i="25"/>
  <c r="M86" i="25"/>
  <c r="M87" i="25"/>
  <c r="M88" i="25"/>
  <c r="M89" i="25"/>
  <c r="M90" i="25"/>
  <c r="M91" i="25"/>
  <c r="L83" i="25"/>
  <c r="L84" i="25"/>
  <c r="L85" i="25"/>
  <c r="L86" i="25"/>
  <c r="L87" i="25"/>
  <c r="L88" i="25"/>
  <c r="L89" i="25"/>
  <c r="L90" i="25"/>
  <c r="L91" i="25"/>
  <c r="L82" i="25"/>
  <c r="C111" i="26" s="1"/>
  <c r="M64" i="25"/>
  <c r="D86" i="26" s="1"/>
  <c r="M65" i="25"/>
  <c r="M66" i="25"/>
  <c r="M67" i="25"/>
  <c r="M68" i="25"/>
  <c r="M69" i="25"/>
  <c r="M70" i="25"/>
  <c r="M71" i="25"/>
  <c r="M72" i="25"/>
  <c r="M73" i="25"/>
  <c r="L65" i="25"/>
  <c r="L66" i="25"/>
  <c r="L67" i="25"/>
  <c r="L68" i="25"/>
  <c r="L69" i="25"/>
  <c r="L70" i="25"/>
  <c r="L71" i="25"/>
  <c r="L72" i="25"/>
  <c r="L73" i="25"/>
  <c r="L64" i="25"/>
  <c r="M46" i="25"/>
  <c r="D61" i="26" s="1"/>
  <c r="M47" i="25"/>
  <c r="M48" i="25"/>
  <c r="M49" i="25"/>
  <c r="M50" i="25"/>
  <c r="M51" i="25"/>
  <c r="M52" i="25"/>
  <c r="M53" i="25"/>
  <c r="M54" i="25"/>
  <c r="M55" i="25"/>
  <c r="L55" i="25"/>
  <c r="L47" i="25"/>
  <c r="L48" i="25"/>
  <c r="L49" i="25"/>
  <c r="L50" i="25"/>
  <c r="L51" i="25"/>
  <c r="L52" i="25"/>
  <c r="L53" i="25"/>
  <c r="L54" i="25"/>
  <c r="L46" i="25"/>
  <c r="M28" i="25"/>
  <c r="D36" i="26" s="1"/>
  <c r="M29" i="25"/>
  <c r="M30" i="25"/>
  <c r="M31" i="25"/>
  <c r="M32" i="25"/>
  <c r="M33" i="25"/>
  <c r="M34" i="25"/>
  <c r="M35" i="25"/>
  <c r="M36" i="25"/>
  <c r="M37" i="25"/>
  <c r="L29" i="25"/>
  <c r="L30" i="25"/>
  <c r="L31" i="25"/>
  <c r="L32" i="25"/>
  <c r="L33" i="25"/>
  <c r="L34" i="25"/>
  <c r="L35" i="25"/>
  <c r="L36" i="25"/>
  <c r="L37" i="25"/>
  <c r="L28" i="25"/>
  <c r="B12" i="26"/>
  <c r="M223" i="37"/>
  <c r="Q223" i="37" s="1"/>
  <c r="U223" i="37" s="1"/>
  <c r="L223" i="37"/>
  <c r="P223" i="37" s="1"/>
  <c r="M222" i="37"/>
  <c r="Q222" i="37" s="1"/>
  <c r="U222" i="37" s="1"/>
  <c r="L222" i="37"/>
  <c r="P222" i="37" s="1"/>
  <c r="T222" i="37" s="1"/>
  <c r="M221" i="37"/>
  <c r="Q221" i="37" s="1"/>
  <c r="U221" i="37" s="1"/>
  <c r="Y221" i="37" s="1"/>
  <c r="U141" i="26" s="1"/>
  <c r="L221" i="37"/>
  <c r="P221" i="37" s="1"/>
  <c r="M220" i="37"/>
  <c r="Q220" i="37" s="1"/>
  <c r="U220" i="37" s="1"/>
  <c r="L220" i="37"/>
  <c r="P220" i="37" s="1"/>
  <c r="M219" i="37"/>
  <c r="Q219" i="37" s="1"/>
  <c r="U219" i="37" s="1"/>
  <c r="Y219" i="37" s="1"/>
  <c r="L219" i="37"/>
  <c r="P219" i="37" s="1"/>
  <c r="M218" i="37"/>
  <c r="Q218" i="37" s="1"/>
  <c r="U218" i="37" s="1"/>
  <c r="L218" i="37"/>
  <c r="N218" i="37" s="1"/>
  <c r="M217" i="37"/>
  <c r="Q217" i="37" s="1"/>
  <c r="U217" i="37" s="1"/>
  <c r="L217" i="37"/>
  <c r="P217" i="37" s="1"/>
  <c r="M216" i="37"/>
  <c r="Q216" i="37" s="1"/>
  <c r="U216" i="37" s="1"/>
  <c r="L216" i="37"/>
  <c r="P216" i="37" s="1"/>
  <c r="M215" i="37"/>
  <c r="Q215" i="37" s="1"/>
  <c r="U215" i="37" s="1"/>
  <c r="L215" i="37"/>
  <c r="P215" i="37" s="1"/>
  <c r="M214" i="37"/>
  <c r="Q214" i="37" s="1"/>
  <c r="L214" i="37"/>
  <c r="P214" i="37" s="1"/>
  <c r="T214" i="37" s="1"/>
  <c r="M206" i="37"/>
  <c r="Q206" i="37" s="1"/>
  <c r="U206" i="37" s="1"/>
  <c r="P143" i="26" s="1"/>
  <c r="L206" i="37"/>
  <c r="P206" i="37" s="1"/>
  <c r="N205" i="37"/>
  <c r="M205" i="37"/>
  <c r="Q205" i="37" s="1"/>
  <c r="U205" i="37" s="1"/>
  <c r="P142" i="26" s="1"/>
  <c r="L205" i="37"/>
  <c r="P205" i="37" s="1"/>
  <c r="N204" i="37"/>
  <c r="M204" i="37"/>
  <c r="Q204" i="37" s="1"/>
  <c r="U204" i="37" s="1"/>
  <c r="P141" i="26" s="1"/>
  <c r="L204" i="37"/>
  <c r="P204" i="37" s="1"/>
  <c r="T204" i="37" s="1"/>
  <c r="M203" i="37"/>
  <c r="Q203" i="37" s="1"/>
  <c r="U203" i="37" s="1"/>
  <c r="P140" i="26" s="1"/>
  <c r="L203" i="37"/>
  <c r="P203" i="37" s="1"/>
  <c r="M202" i="37"/>
  <c r="Q202" i="37" s="1"/>
  <c r="U202" i="37" s="1"/>
  <c r="P139" i="26" s="1"/>
  <c r="L202" i="37"/>
  <c r="P202" i="37" s="1"/>
  <c r="N201" i="37"/>
  <c r="M201" i="37"/>
  <c r="Q201" i="37" s="1"/>
  <c r="U201" i="37" s="1"/>
  <c r="P138" i="26" s="1"/>
  <c r="L201" i="37"/>
  <c r="P201" i="37" s="1"/>
  <c r="M200" i="37"/>
  <c r="N200" i="37" s="1"/>
  <c r="L200" i="37"/>
  <c r="P200" i="37" s="1"/>
  <c r="T200" i="37" s="1"/>
  <c r="O137" i="26" s="1"/>
  <c r="Q199" i="37"/>
  <c r="U199" i="37" s="1"/>
  <c r="P136" i="26" s="1"/>
  <c r="M199" i="37"/>
  <c r="L199" i="37"/>
  <c r="P199" i="37" s="1"/>
  <c r="P198" i="37"/>
  <c r="T198" i="37" s="1"/>
  <c r="O135" i="26" s="1"/>
  <c r="M198" i="37"/>
  <c r="Q198" i="37" s="1"/>
  <c r="L198" i="37"/>
  <c r="Q197" i="37"/>
  <c r="U197" i="37" s="1"/>
  <c r="N197" i="37"/>
  <c r="M197" i="37"/>
  <c r="L197" i="37"/>
  <c r="P197" i="37" s="1"/>
  <c r="M186" i="37"/>
  <c r="Q186" i="37" s="1"/>
  <c r="U186" i="37" s="1"/>
  <c r="Y186" i="37" s="1"/>
  <c r="L186" i="37"/>
  <c r="P186" i="37" s="1"/>
  <c r="M185" i="37"/>
  <c r="L185" i="37"/>
  <c r="P185" i="37" s="1"/>
  <c r="T185" i="37" s="1"/>
  <c r="M184" i="37"/>
  <c r="Q184" i="37" s="1"/>
  <c r="U184" i="37" s="1"/>
  <c r="L184" i="37"/>
  <c r="P184" i="37" s="1"/>
  <c r="M183" i="37"/>
  <c r="Q183" i="37" s="1"/>
  <c r="U183" i="37" s="1"/>
  <c r="L183" i="37"/>
  <c r="M182" i="37"/>
  <c r="Q182" i="37" s="1"/>
  <c r="U182" i="37" s="1"/>
  <c r="Y182" i="37" s="1"/>
  <c r="L182" i="37"/>
  <c r="P182" i="37" s="1"/>
  <c r="M181" i="37"/>
  <c r="L181" i="37"/>
  <c r="P181" i="37" s="1"/>
  <c r="T181" i="37" s="1"/>
  <c r="M180" i="37"/>
  <c r="Q180" i="37" s="1"/>
  <c r="U180" i="37" s="1"/>
  <c r="L180" i="37"/>
  <c r="P180" i="37" s="1"/>
  <c r="M179" i="37"/>
  <c r="Q179" i="37" s="1"/>
  <c r="U179" i="37" s="1"/>
  <c r="L179" i="37"/>
  <c r="M178" i="37"/>
  <c r="Q178" i="37" s="1"/>
  <c r="U178" i="37" s="1"/>
  <c r="L178" i="37"/>
  <c r="L187" i="37" s="1"/>
  <c r="M177" i="37"/>
  <c r="L177" i="37"/>
  <c r="P177" i="37" s="1"/>
  <c r="T177" i="37" s="1"/>
  <c r="P169" i="37"/>
  <c r="T169" i="37" s="1"/>
  <c r="O118" i="26" s="1"/>
  <c r="M169" i="37"/>
  <c r="Q169" i="37" s="1"/>
  <c r="U169" i="37" s="1"/>
  <c r="P118" i="26" s="1"/>
  <c r="L169" i="37"/>
  <c r="M168" i="37"/>
  <c r="Q168" i="37" s="1"/>
  <c r="U168" i="37" s="1"/>
  <c r="P117" i="26" s="1"/>
  <c r="L168" i="37"/>
  <c r="P168" i="37" s="1"/>
  <c r="M167" i="37"/>
  <c r="L167" i="37"/>
  <c r="P167" i="37" s="1"/>
  <c r="T167" i="37" s="1"/>
  <c r="O116" i="26" s="1"/>
  <c r="Q166" i="37"/>
  <c r="U166" i="37" s="1"/>
  <c r="P115" i="26" s="1"/>
  <c r="M166" i="37"/>
  <c r="L166" i="37"/>
  <c r="P166" i="37" s="1"/>
  <c r="P165" i="37"/>
  <c r="T165" i="37" s="1"/>
  <c r="M165" i="37"/>
  <c r="Q165" i="37" s="1"/>
  <c r="U165" i="37" s="1"/>
  <c r="P114" i="26" s="1"/>
  <c r="L165" i="37"/>
  <c r="N165" i="37" s="1"/>
  <c r="Q164" i="37"/>
  <c r="U164" i="37" s="1"/>
  <c r="P113" i="26" s="1"/>
  <c r="M164" i="37"/>
  <c r="L164" i="37"/>
  <c r="P164" i="37" s="1"/>
  <c r="M163" i="37"/>
  <c r="N163" i="37" s="1"/>
  <c r="L163" i="37"/>
  <c r="P163" i="37" s="1"/>
  <c r="T163" i="37" s="1"/>
  <c r="O112" i="26" s="1"/>
  <c r="M162" i="37"/>
  <c r="Q162" i="37" s="1"/>
  <c r="U162" i="37" s="1"/>
  <c r="P111" i="26" s="1"/>
  <c r="L162" i="37"/>
  <c r="P162" i="37" s="1"/>
  <c r="M161" i="37"/>
  <c r="Q161" i="37" s="1"/>
  <c r="U161" i="37" s="1"/>
  <c r="P110" i="26" s="1"/>
  <c r="L161" i="37"/>
  <c r="N161" i="37" s="1"/>
  <c r="Q160" i="37"/>
  <c r="U160" i="37" s="1"/>
  <c r="G111" i="26" s="1"/>
  <c r="M160" i="37"/>
  <c r="L160" i="37"/>
  <c r="P160" i="37" s="1"/>
  <c r="M149" i="37"/>
  <c r="Q149" i="37" s="1"/>
  <c r="U149" i="37" s="1"/>
  <c r="Y149" i="37" s="1"/>
  <c r="L149" i="37"/>
  <c r="P149" i="37" s="1"/>
  <c r="M148" i="37"/>
  <c r="L148" i="37"/>
  <c r="P148" i="37" s="1"/>
  <c r="T148" i="37" s="1"/>
  <c r="M147" i="37"/>
  <c r="Q147" i="37" s="1"/>
  <c r="U147" i="37" s="1"/>
  <c r="L147" i="37"/>
  <c r="P147" i="37" s="1"/>
  <c r="M146" i="37"/>
  <c r="Q146" i="37" s="1"/>
  <c r="U146" i="37" s="1"/>
  <c r="L146" i="37"/>
  <c r="M145" i="37"/>
  <c r="Q145" i="37" s="1"/>
  <c r="U145" i="37" s="1"/>
  <c r="L145" i="37"/>
  <c r="P145" i="37" s="1"/>
  <c r="M144" i="37"/>
  <c r="L144" i="37"/>
  <c r="P144" i="37" s="1"/>
  <c r="T144" i="37" s="1"/>
  <c r="M143" i="37"/>
  <c r="Q143" i="37" s="1"/>
  <c r="U143" i="37" s="1"/>
  <c r="L143" i="37"/>
  <c r="P143" i="37" s="1"/>
  <c r="M142" i="37"/>
  <c r="Q142" i="37" s="1"/>
  <c r="U142" i="37" s="1"/>
  <c r="L142" i="37"/>
  <c r="M141" i="37"/>
  <c r="Q141" i="37" s="1"/>
  <c r="U141" i="37" s="1"/>
  <c r="L141" i="37"/>
  <c r="P141" i="37" s="1"/>
  <c r="M140" i="37"/>
  <c r="L140" i="37"/>
  <c r="P140" i="37" s="1"/>
  <c r="T140" i="37" s="1"/>
  <c r="P132" i="37"/>
  <c r="T132" i="37" s="1"/>
  <c r="M132" i="37"/>
  <c r="Q132" i="37" s="1"/>
  <c r="U132" i="37" s="1"/>
  <c r="P93" i="26" s="1"/>
  <c r="L132" i="37"/>
  <c r="M131" i="37"/>
  <c r="Q131" i="37" s="1"/>
  <c r="U131" i="37" s="1"/>
  <c r="P92" i="26" s="1"/>
  <c r="L131" i="37"/>
  <c r="P131" i="37" s="1"/>
  <c r="M130" i="37"/>
  <c r="L130" i="37"/>
  <c r="P130" i="37" s="1"/>
  <c r="T130" i="37" s="1"/>
  <c r="O91" i="26" s="1"/>
  <c r="Q129" i="37"/>
  <c r="U129" i="37" s="1"/>
  <c r="P90" i="26" s="1"/>
  <c r="M129" i="37"/>
  <c r="L129" i="37"/>
  <c r="P129" i="37" s="1"/>
  <c r="P128" i="37"/>
  <c r="T128" i="37" s="1"/>
  <c r="O89" i="26" s="1"/>
  <c r="M128" i="37"/>
  <c r="Q128" i="37" s="1"/>
  <c r="U128" i="37" s="1"/>
  <c r="P89" i="26" s="1"/>
  <c r="L128" i="37"/>
  <c r="N128" i="37" s="1"/>
  <c r="Q127" i="37"/>
  <c r="U127" i="37" s="1"/>
  <c r="P88" i="26" s="1"/>
  <c r="M127" i="37"/>
  <c r="L127" i="37"/>
  <c r="P127" i="37" s="1"/>
  <c r="M126" i="37"/>
  <c r="N126" i="37" s="1"/>
  <c r="L126" i="37"/>
  <c r="P126" i="37" s="1"/>
  <c r="T126" i="37" s="1"/>
  <c r="O87" i="26" s="1"/>
  <c r="M125" i="37"/>
  <c r="Q125" i="37" s="1"/>
  <c r="U125" i="37" s="1"/>
  <c r="P86" i="26" s="1"/>
  <c r="L125" i="37"/>
  <c r="P125" i="37" s="1"/>
  <c r="M124" i="37"/>
  <c r="Q124" i="37" s="1"/>
  <c r="U124" i="37" s="1"/>
  <c r="P85" i="26" s="1"/>
  <c r="L124" i="37"/>
  <c r="N124" i="37" s="1"/>
  <c r="Q123" i="37"/>
  <c r="U123" i="37" s="1"/>
  <c r="M123" i="37"/>
  <c r="L123" i="37"/>
  <c r="P123" i="37" s="1"/>
  <c r="M112" i="37"/>
  <c r="Q112" i="37" s="1"/>
  <c r="U112" i="37" s="1"/>
  <c r="L112" i="37"/>
  <c r="P112" i="37" s="1"/>
  <c r="M111" i="37"/>
  <c r="L111" i="37"/>
  <c r="P111" i="37" s="1"/>
  <c r="T111" i="37" s="1"/>
  <c r="M110" i="37"/>
  <c r="Q110" i="37" s="1"/>
  <c r="U110" i="37" s="1"/>
  <c r="L110" i="37"/>
  <c r="P110" i="37" s="1"/>
  <c r="M109" i="37"/>
  <c r="Q109" i="37" s="1"/>
  <c r="U109" i="37" s="1"/>
  <c r="L109" i="37"/>
  <c r="M108" i="37"/>
  <c r="Q108" i="37" s="1"/>
  <c r="U108" i="37" s="1"/>
  <c r="L108" i="37"/>
  <c r="P108" i="37" s="1"/>
  <c r="M107" i="37"/>
  <c r="L107" i="37"/>
  <c r="P107" i="37" s="1"/>
  <c r="T107" i="37" s="1"/>
  <c r="M106" i="37"/>
  <c r="Q106" i="37" s="1"/>
  <c r="U106" i="37" s="1"/>
  <c r="L106" i="37"/>
  <c r="P106" i="37" s="1"/>
  <c r="M105" i="37"/>
  <c r="Q105" i="37" s="1"/>
  <c r="U105" i="37" s="1"/>
  <c r="L105" i="37"/>
  <c r="M104" i="37"/>
  <c r="Q104" i="37" s="1"/>
  <c r="U104" i="37" s="1"/>
  <c r="L104" i="37"/>
  <c r="P104" i="37" s="1"/>
  <c r="M103" i="37"/>
  <c r="L103" i="37"/>
  <c r="P103" i="37" s="1"/>
  <c r="T103" i="37" s="1"/>
  <c r="P95" i="37"/>
  <c r="T95" i="37" s="1"/>
  <c r="O68" i="26" s="1"/>
  <c r="M95" i="37"/>
  <c r="Q95" i="37" s="1"/>
  <c r="U95" i="37" s="1"/>
  <c r="P68" i="26" s="1"/>
  <c r="L95" i="37"/>
  <c r="N95" i="37" s="1"/>
  <c r="M94" i="37"/>
  <c r="Q94" i="37" s="1"/>
  <c r="U94" i="37" s="1"/>
  <c r="P67" i="26" s="1"/>
  <c r="L94" i="37"/>
  <c r="P94" i="37" s="1"/>
  <c r="M93" i="37"/>
  <c r="L93" i="37"/>
  <c r="P93" i="37" s="1"/>
  <c r="T93" i="37" s="1"/>
  <c r="O66" i="26" s="1"/>
  <c r="Q92" i="37"/>
  <c r="U92" i="37" s="1"/>
  <c r="P65" i="26" s="1"/>
  <c r="M92" i="37"/>
  <c r="L92" i="37"/>
  <c r="P92" i="37" s="1"/>
  <c r="P91" i="37"/>
  <c r="T91" i="37" s="1"/>
  <c r="M91" i="37"/>
  <c r="Q91" i="37" s="1"/>
  <c r="U91" i="37" s="1"/>
  <c r="P64" i="26" s="1"/>
  <c r="L91" i="37"/>
  <c r="N91" i="37" s="1"/>
  <c r="Q90" i="37"/>
  <c r="U90" i="37" s="1"/>
  <c r="P63" i="26" s="1"/>
  <c r="M90" i="37"/>
  <c r="L90" i="37"/>
  <c r="P90" i="37" s="1"/>
  <c r="M89" i="37"/>
  <c r="N89" i="37" s="1"/>
  <c r="L89" i="37"/>
  <c r="P89" i="37" s="1"/>
  <c r="T89" i="37" s="1"/>
  <c r="O62" i="26" s="1"/>
  <c r="M88" i="37"/>
  <c r="Q88" i="37" s="1"/>
  <c r="U88" i="37" s="1"/>
  <c r="P61" i="26" s="1"/>
  <c r="L88" i="37"/>
  <c r="P88" i="37" s="1"/>
  <c r="M87" i="37"/>
  <c r="Q87" i="37" s="1"/>
  <c r="U87" i="37" s="1"/>
  <c r="P60" i="26" s="1"/>
  <c r="L87" i="37"/>
  <c r="N87" i="37" s="1"/>
  <c r="Q86" i="37"/>
  <c r="U86" i="37" s="1"/>
  <c r="G61" i="26" s="1"/>
  <c r="M86" i="37"/>
  <c r="L86" i="37"/>
  <c r="P86" i="37" s="1"/>
  <c r="M75" i="37"/>
  <c r="Q75" i="37" s="1"/>
  <c r="U75" i="37" s="1"/>
  <c r="L75" i="37"/>
  <c r="P75" i="37" s="1"/>
  <c r="M74" i="37"/>
  <c r="L74" i="37"/>
  <c r="P74" i="37" s="1"/>
  <c r="T74" i="37" s="1"/>
  <c r="M73" i="37"/>
  <c r="Q73" i="37" s="1"/>
  <c r="U73" i="37" s="1"/>
  <c r="L73" i="37"/>
  <c r="P73" i="37" s="1"/>
  <c r="M72" i="37"/>
  <c r="Q72" i="37" s="1"/>
  <c r="U72" i="37" s="1"/>
  <c r="L72" i="37"/>
  <c r="M71" i="37"/>
  <c r="Q71" i="37" s="1"/>
  <c r="U71" i="37" s="1"/>
  <c r="L71" i="37"/>
  <c r="P71" i="37" s="1"/>
  <c r="M70" i="37"/>
  <c r="L70" i="37"/>
  <c r="P70" i="37" s="1"/>
  <c r="T70" i="37" s="1"/>
  <c r="M69" i="37"/>
  <c r="Q69" i="37" s="1"/>
  <c r="U69" i="37" s="1"/>
  <c r="L69" i="37"/>
  <c r="P69" i="37" s="1"/>
  <c r="M68" i="37"/>
  <c r="Q68" i="37" s="1"/>
  <c r="U68" i="37" s="1"/>
  <c r="L68" i="37"/>
  <c r="M67" i="37"/>
  <c r="Q67" i="37" s="1"/>
  <c r="U67" i="37" s="1"/>
  <c r="L67" i="37"/>
  <c r="P67" i="37" s="1"/>
  <c r="M66" i="37"/>
  <c r="L66" i="37"/>
  <c r="P66" i="37" s="1"/>
  <c r="T66" i="37" s="1"/>
  <c r="M58" i="37"/>
  <c r="L58" i="37"/>
  <c r="P58" i="37" s="1"/>
  <c r="T58" i="37" s="1"/>
  <c r="M57" i="37"/>
  <c r="L57" i="37"/>
  <c r="P57" i="37" s="1"/>
  <c r="T57" i="37" s="1"/>
  <c r="M56" i="37"/>
  <c r="Q56" i="37" s="1"/>
  <c r="U56" i="37" s="1"/>
  <c r="L56" i="37"/>
  <c r="M55" i="37"/>
  <c r="Q55" i="37" s="1"/>
  <c r="U55" i="37" s="1"/>
  <c r="P40" i="26" s="1"/>
  <c r="L55" i="37"/>
  <c r="P55" i="37" s="1"/>
  <c r="T55" i="37" s="1"/>
  <c r="O39" i="26"/>
  <c r="M54" i="37"/>
  <c r="L54" i="37"/>
  <c r="P54" i="37" s="1"/>
  <c r="T54" i="37" s="1"/>
  <c r="M53" i="37"/>
  <c r="Q53" i="37" s="1"/>
  <c r="U53" i="37" s="1"/>
  <c r="P38" i="26" s="1"/>
  <c r="L53" i="37"/>
  <c r="P53" i="37" s="1"/>
  <c r="T53" i="37" s="1"/>
  <c r="M52" i="37"/>
  <c r="Q52" i="37" s="1"/>
  <c r="U52" i="37" s="1"/>
  <c r="L52" i="37"/>
  <c r="M51" i="37"/>
  <c r="L51" i="37"/>
  <c r="P51" i="37" s="1"/>
  <c r="T51" i="37" s="1"/>
  <c r="M50" i="37"/>
  <c r="L50" i="37"/>
  <c r="G36" i="26"/>
  <c r="L49" i="37"/>
  <c r="P49" i="37" s="1"/>
  <c r="T49" i="37" s="1"/>
  <c r="X222" i="37" l="1"/>
  <c r="Y142" i="37"/>
  <c r="U86" i="26" s="1"/>
  <c r="Y146" i="37"/>
  <c r="U90" i="26" s="1"/>
  <c r="X181" i="37"/>
  <c r="T113" i="26" s="1"/>
  <c r="Y216" i="37"/>
  <c r="U136" i="26" s="1"/>
  <c r="Y218" i="37"/>
  <c r="U138" i="26" s="1"/>
  <c r="Y220" i="37"/>
  <c r="U140" i="26" s="1"/>
  <c r="Y222" i="37"/>
  <c r="U142" i="26" s="1"/>
  <c r="Y179" i="37"/>
  <c r="U111" i="26" s="1"/>
  <c r="Y183" i="37"/>
  <c r="U115" i="26" s="1"/>
  <c r="Y178" i="37"/>
  <c r="U110" i="26" s="1"/>
  <c r="Y141" i="37"/>
  <c r="U85" i="26" s="1"/>
  <c r="Y145" i="37"/>
  <c r="U89" i="26" s="1"/>
  <c r="Y223" i="37"/>
  <c r="U143" i="26" s="1"/>
  <c r="N183" i="37"/>
  <c r="U139" i="26"/>
  <c r="U93" i="26"/>
  <c r="U114" i="26"/>
  <c r="U118" i="26"/>
  <c r="Q58" i="37"/>
  <c r="U58" i="37" s="1"/>
  <c r="P43" i="26" s="1"/>
  <c r="Q50" i="37"/>
  <c r="U50" i="37" s="1"/>
  <c r="P35" i="26" s="1"/>
  <c r="Q54" i="37"/>
  <c r="U54" i="37" s="1"/>
  <c r="Y71" i="37" s="1"/>
  <c r="Q57" i="37"/>
  <c r="U57" i="37" s="1"/>
  <c r="P42" i="26" s="1"/>
  <c r="Q51" i="37"/>
  <c r="U51" i="37" s="1"/>
  <c r="P36" i="26" s="1"/>
  <c r="N50" i="37"/>
  <c r="P50" i="37"/>
  <c r="T50" i="37" s="1"/>
  <c r="P52" i="37"/>
  <c r="T52" i="37" s="1"/>
  <c r="O37" i="26" s="1"/>
  <c r="N52" i="37"/>
  <c r="P56" i="37"/>
  <c r="T56" i="37" s="1"/>
  <c r="O41" i="26" s="1"/>
  <c r="X66" i="37"/>
  <c r="X74" i="37"/>
  <c r="T42" i="26" s="1"/>
  <c r="Y108" i="37"/>
  <c r="Y112" i="37"/>
  <c r="Y68" i="37"/>
  <c r="U36" i="26" s="1"/>
  <c r="X111" i="37"/>
  <c r="Y105" i="37"/>
  <c r="Y109" i="37"/>
  <c r="Y104" i="37"/>
  <c r="Y72" i="37"/>
  <c r="Y75" i="37"/>
  <c r="G103" i="26"/>
  <c r="P84" i="26"/>
  <c r="G153" i="26"/>
  <c r="P134" i="26"/>
  <c r="V204" i="37"/>
  <c r="Q141" i="26" s="1"/>
  <c r="O141" i="26"/>
  <c r="G112" i="26"/>
  <c r="G53" i="26"/>
  <c r="P34" i="26"/>
  <c r="V132" i="37"/>
  <c r="Q93" i="26" s="1"/>
  <c r="O93" i="26"/>
  <c r="V58" i="37"/>
  <c r="Q43" i="26" s="1"/>
  <c r="O43" i="26"/>
  <c r="G78" i="26"/>
  <c r="P59" i="26"/>
  <c r="V91" i="37"/>
  <c r="Q64" i="26" s="1"/>
  <c r="O64" i="26"/>
  <c r="P109" i="26"/>
  <c r="G128" i="26"/>
  <c r="V165" i="37"/>
  <c r="Q114" i="26" s="1"/>
  <c r="O114" i="26"/>
  <c r="G86" i="26"/>
  <c r="G136" i="26"/>
  <c r="N109" i="37"/>
  <c r="N181" i="37"/>
  <c r="N148" i="37"/>
  <c r="N140" i="37"/>
  <c r="N143" i="37"/>
  <c r="N107" i="37"/>
  <c r="N74" i="37"/>
  <c r="N69" i="37"/>
  <c r="N180" i="37"/>
  <c r="N185" i="37"/>
  <c r="N144" i="37"/>
  <c r="N146" i="37"/>
  <c r="N103" i="37"/>
  <c r="N106" i="37"/>
  <c r="N111" i="37"/>
  <c r="N70" i="37"/>
  <c r="N72" i="37"/>
  <c r="I136" i="26"/>
  <c r="I111" i="26"/>
  <c r="I86" i="26"/>
  <c r="V222" i="37"/>
  <c r="G62" i="26"/>
  <c r="C62" i="26"/>
  <c r="D62" i="26"/>
  <c r="J137" i="26"/>
  <c r="F137" i="26"/>
  <c r="D137" i="26"/>
  <c r="C137" i="26"/>
  <c r="C37" i="26"/>
  <c r="J87" i="26"/>
  <c r="D87" i="26"/>
  <c r="G87" i="26"/>
  <c r="C87" i="26"/>
  <c r="D37" i="26"/>
  <c r="F37" i="26"/>
  <c r="C112" i="26"/>
  <c r="J112" i="26"/>
  <c r="D112" i="26"/>
  <c r="B113" i="26"/>
  <c r="B138" i="26"/>
  <c r="B88" i="26"/>
  <c r="B63" i="26"/>
  <c r="B38" i="26"/>
  <c r="M59" i="37"/>
  <c r="Q59" i="37" s="1"/>
  <c r="U59" i="37" s="1"/>
  <c r="O35" i="26"/>
  <c r="N55" i="37"/>
  <c r="N58" i="37"/>
  <c r="N66" i="37"/>
  <c r="P72" i="37"/>
  <c r="T72" i="37" s="1"/>
  <c r="M96" i="37"/>
  <c r="P87" i="37"/>
  <c r="T87" i="37" s="1"/>
  <c r="O60" i="26" s="1"/>
  <c r="N92" i="37"/>
  <c r="P109" i="37"/>
  <c r="T109" i="37" s="1"/>
  <c r="M133" i="37"/>
  <c r="P124" i="37"/>
  <c r="T124" i="37" s="1"/>
  <c r="O85" i="26" s="1"/>
  <c r="N129" i="37"/>
  <c r="N132" i="37"/>
  <c r="P146" i="37"/>
  <c r="T146" i="37" s="1"/>
  <c r="M170" i="37"/>
  <c r="P161" i="37"/>
  <c r="T161" i="37" s="1"/>
  <c r="O110" i="26" s="1"/>
  <c r="N166" i="37"/>
  <c r="N169" i="37"/>
  <c r="N177" i="37"/>
  <c r="P183" i="37"/>
  <c r="T183" i="37" s="1"/>
  <c r="M207" i="37"/>
  <c r="P218" i="37"/>
  <c r="T218" i="37" s="1"/>
  <c r="N68" i="37"/>
  <c r="N105" i="37"/>
  <c r="N142" i="37"/>
  <c r="N179" i="37"/>
  <c r="L224" i="37"/>
  <c r="N51" i="37"/>
  <c r="N54" i="37"/>
  <c r="N56" i="37"/>
  <c r="L76" i="37"/>
  <c r="P68" i="37"/>
  <c r="T68" i="37" s="1"/>
  <c r="X68" i="37" s="1"/>
  <c r="T36" i="26" s="1"/>
  <c r="N73" i="37"/>
  <c r="N88" i="37"/>
  <c r="N93" i="37"/>
  <c r="L113" i="37"/>
  <c r="P105" i="37"/>
  <c r="T105" i="37" s="1"/>
  <c r="N110" i="37"/>
  <c r="N125" i="37"/>
  <c r="N130" i="37"/>
  <c r="L150" i="37"/>
  <c r="P142" i="37"/>
  <c r="T142" i="37" s="1"/>
  <c r="N147" i="37"/>
  <c r="N162" i="37"/>
  <c r="N167" i="37"/>
  <c r="P179" i="37"/>
  <c r="T179" i="37" s="1"/>
  <c r="N184" i="37"/>
  <c r="N198" i="37"/>
  <c r="N214" i="37"/>
  <c r="N215" i="37"/>
  <c r="N219" i="37"/>
  <c r="N222" i="37"/>
  <c r="N223" i="37"/>
  <c r="B13" i="26"/>
  <c r="U198" i="37"/>
  <c r="P135" i="26" s="1"/>
  <c r="R198" i="37"/>
  <c r="R205" i="37"/>
  <c r="T205" i="37"/>
  <c r="V198" i="37"/>
  <c r="Q135" i="26" s="1"/>
  <c r="T203" i="37"/>
  <c r="R203" i="37"/>
  <c r="R215" i="37"/>
  <c r="T215" i="37"/>
  <c r="X215" i="37" s="1"/>
  <c r="T135" i="26" s="1"/>
  <c r="R219" i="37"/>
  <c r="T219" i="37"/>
  <c r="R223" i="37"/>
  <c r="T223" i="37"/>
  <c r="X223" i="37" s="1"/>
  <c r="T143" i="26" s="1"/>
  <c r="R201" i="37"/>
  <c r="T201" i="37"/>
  <c r="T216" i="37"/>
  <c r="R216" i="37"/>
  <c r="R220" i="37"/>
  <c r="T220" i="37"/>
  <c r="X220" i="37" s="1"/>
  <c r="T199" i="37"/>
  <c r="R199" i="37"/>
  <c r="Q224" i="37"/>
  <c r="U214" i="37"/>
  <c r="Y214" i="37" s="1"/>
  <c r="T217" i="37"/>
  <c r="X217" i="37" s="1"/>
  <c r="R217" i="37"/>
  <c r="T221" i="37"/>
  <c r="X221" i="37" s="1"/>
  <c r="R221" i="37"/>
  <c r="P207" i="37"/>
  <c r="R197" i="37"/>
  <c r="T197" i="37"/>
  <c r="X214" i="37" s="1"/>
  <c r="R202" i="37"/>
  <c r="T202" i="37"/>
  <c r="R206" i="37"/>
  <c r="T206" i="37"/>
  <c r="Q200" i="37"/>
  <c r="U200" i="37" s="1"/>
  <c r="Y217" i="37" s="1"/>
  <c r="U137" i="26" s="1"/>
  <c r="N202" i="37"/>
  <c r="N206" i="37"/>
  <c r="N216" i="37"/>
  <c r="N220" i="37"/>
  <c r="M224" i="37"/>
  <c r="N199" i="37"/>
  <c r="N203" i="37"/>
  <c r="R204" i="37"/>
  <c r="R214" i="37"/>
  <c r="N217" i="37"/>
  <c r="N221" i="37"/>
  <c r="R222" i="37"/>
  <c r="L207" i="37"/>
  <c r="T162" i="37"/>
  <c r="R162" i="37"/>
  <c r="T184" i="37"/>
  <c r="X184" i="37" s="1"/>
  <c r="R184" i="37"/>
  <c r="P170" i="37"/>
  <c r="R160" i="37"/>
  <c r="T160" i="37"/>
  <c r="X177" i="37" s="1"/>
  <c r="R182" i="37"/>
  <c r="T182" i="37"/>
  <c r="X182" i="37" s="1"/>
  <c r="T114" i="26" s="1"/>
  <c r="V161" i="37"/>
  <c r="Q110" i="26" s="1"/>
  <c r="R164" i="37"/>
  <c r="T164" i="37"/>
  <c r="T180" i="37"/>
  <c r="X180" i="37" s="1"/>
  <c r="R180" i="37"/>
  <c r="R186" i="37"/>
  <c r="T186" i="37"/>
  <c r="X186" i="37" s="1"/>
  <c r="T118" i="26" s="1"/>
  <c r="R168" i="37"/>
  <c r="T168" i="37"/>
  <c r="X185" i="37" s="1"/>
  <c r="T117" i="26" s="1"/>
  <c r="R166" i="37"/>
  <c r="T166" i="37"/>
  <c r="V169" i="37"/>
  <c r="Q118" i="26" s="1"/>
  <c r="N160" i="37"/>
  <c r="R161" i="37"/>
  <c r="N164" i="37"/>
  <c r="R165" i="37"/>
  <c r="N168" i="37"/>
  <c r="R169" i="37"/>
  <c r="L170" i="37"/>
  <c r="N178" i="37"/>
  <c r="N182" i="37"/>
  <c r="N186" i="37"/>
  <c r="M187" i="37"/>
  <c r="Q163" i="37"/>
  <c r="Q167" i="37"/>
  <c r="Q177" i="37"/>
  <c r="P178" i="37"/>
  <c r="Q181" i="37"/>
  <c r="Q185" i="37"/>
  <c r="R123" i="37"/>
  <c r="T123" i="37"/>
  <c r="X140" i="37" s="1"/>
  <c r="R145" i="37"/>
  <c r="T145" i="37"/>
  <c r="X145" i="37" s="1"/>
  <c r="T89" i="26" s="1"/>
  <c r="R127" i="37"/>
  <c r="T127" i="37"/>
  <c r="X144" i="37" s="1"/>
  <c r="T88" i="26" s="1"/>
  <c r="T143" i="37"/>
  <c r="X143" i="37" s="1"/>
  <c r="R143" i="37"/>
  <c r="R149" i="37"/>
  <c r="T149" i="37"/>
  <c r="X149" i="37" s="1"/>
  <c r="T93" i="26" s="1"/>
  <c r="R125" i="37"/>
  <c r="T125" i="37"/>
  <c r="V128" i="37"/>
  <c r="Q89" i="26" s="1"/>
  <c r="R131" i="37"/>
  <c r="T131" i="37"/>
  <c r="X148" i="37" s="1"/>
  <c r="T92" i="26" s="1"/>
  <c r="T147" i="37"/>
  <c r="X147" i="37" s="1"/>
  <c r="R147" i="37"/>
  <c r="T129" i="37"/>
  <c r="R129" i="37"/>
  <c r="R141" i="37"/>
  <c r="T141" i="37"/>
  <c r="N123" i="37"/>
  <c r="N127" i="37"/>
  <c r="R128" i="37"/>
  <c r="N131" i="37"/>
  <c r="R132" i="37"/>
  <c r="L133" i="37"/>
  <c r="N141" i="37"/>
  <c r="N145" i="37"/>
  <c r="N149" i="37"/>
  <c r="M150" i="37"/>
  <c r="Q126" i="37"/>
  <c r="Q130" i="37"/>
  <c r="Q140" i="37"/>
  <c r="Q144" i="37"/>
  <c r="Q148" i="37"/>
  <c r="R94" i="37"/>
  <c r="T94" i="37"/>
  <c r="R92" i="37"/>
  <c r="T92" i="37"/>
  <c r="P96" i="37"/>
  <c r="R86" i="37"/>
  <c r="T86" i="37"/>
  <c r="X103" i="37" s="1"/>
  <c r="R108" i="37"/>
  <c r="T108" i="37"/>
  <c r="X108" i="37" s="1"/>
  <c r="T64" i="26" s="1"/>
  <c r="R90" i="37"/>
  <c r="T90" i="37"/>
  <c r="X107" i="37" s="1"/>
  <c r="T106" i="37"/>
  <c r="X106" i="37" s="1"/>
  <c r="T62" i="26" s="1"/>
  <c r="R106" i="37"/>
  <c r="R112" i="37"/>
  <c r="T112" i="37"/>
  <c r="X112" i="37" s="1"/>
  <c r="T68" i="26" s="1"/>
  <c r="R88" i="37"/>
  <c r="T88" i="37"/>
  <c r="T110" i="37"/>
  <c r="X110" i="37" s="1"/>
  <c r="T66" i="26" s="1"/>
  <c r="R110" i="37"/>
  <c r="V95" i="37"/>
  <c r="Q68" i="26" s="1"/>
  <c r="R104" i="37"/>
  <c r="T104" i="37"/>
  <c r="N86" i="37"/>
  <c r="N90" i="37"/>
  <c r="R91" i="37"/>
  <c r="N94" i="37"/>
  <c r="R95" i="37"/>
  <c r="L96" i="37"/>
  <c r="N104" i="37"/>
  <c r="N108" i="37"/>
  <c r="N112" i="37"/>
  <c r="M113" i="37"/>
  <c r="Q89" i="37"/>
  <c r="Q93" i="37"/>
  <c r="Q103" i="37"/>
  <c r="Q107" i="37"/>
  <c r="Q111" i="37"/>
  <c r="R55" i="37"/>
  <c r="R67" i="37"/>
  <c r="T67" i="37"/>
  <c r="X67" i="37" s="1"/>
  <c r="T35" i="26" s="1"/>
  <c r="R49" i="37"/>
  <c r="R71" i="37"/>
  <c r="T71" i="37"/>
  <c r="X71" i="37" s="1"/>
  <c r="T39" i="26" s="1"/>
  <c r="R53" i="37"/>
  <c r="X70" i="37"/>
  <c r="T38" i="26" s="1"/>
  <c r="T69" i="37"/>
  <c r="R69" i="37"/>
  <c r="R75" i="37"/>
  <c r="T75" i="37"/>
  <c r="X75" i="37" s="1"/>
  <c r="T43" i="26" s="1"/>
  <c r="V54" i="37"/>
  <c r="Q39" i="26" s="1"/>
  <c r="T73" i="37"/>
  <c r="R73" i="37"/>
  <c r="N49" i="37"/>
  <c r="N53" i="37"/>
  <c r="R54" i="37"/>
  <c r="N57" i="37"/>
  <c r="R58" i="37"/>
  <c r="L59" i="37"/>
  <c r="P59" i="37" s="1"/>
  <c r="T59" i="37" s="1"/>
  <c r="N67" i="37"/>
  <c r="N71" i="37"/>
  <c r="N75" i="37"/>
  <c r="M76" i="37"/>
  <c r="Q66" i="37"/>
  <c r="Q70" i="37"/>
  <c r="Q74" i="37"/>
  <c r="B5" i="36"/>
  <c r="B6" i="36"/>
  <c r="B4" i="36"/>
  <c r="C4" i="7"/>
  <c r="C5" i="7"/>
  <c r="C6" i="7"/>
  <c r="C7" i="7"/>
  <c r="C8" i="7"/>
  <c r="C9" i="7"/>
  <c r="C10" i="7"/>
  <c r="C11" i="7"/>
  <c r="C12" i="7"/>
  <c r="C13" i="7"/>
  <c r="C14" i="7"/>
  <c r="C15" i="7"/>
  <c r="C16" i="7"/>
  <c r="C3" i="7"/>
  <c r="B9" i="7"/>
  <c r="B13" i="7"/>
  <c r="B14" i="7"/>
  <c r="B15" i="7"/>
  <c r="B16" i="7"/>
  <c r="B4" i="7"/>
  <c r="B5" i="7"/>
  <c r="B6" i="7"/>
  <c r="B7" i="7"/>
  <c r="B8" i="7"/>
  <c r="B10" i="7"/>
  <c r="B11" i="7"/>
  <c r="B12" i="7"/>
  <c r="B3" i="7"/>
  <c r="Z222" i="37" l="1"/>
  <c r="V142" i="26" s="1"/>
  <c r="I153" i="26"/>
  <c r="T134" i="26"/>
  <c r="I128" i="26"/>
  <c r="T109" i="26"/>
  <c r="I103" i="26"/>
  <c r="T84" i="26"/>
  <c r="Y215" i="37"/>
  <c r="U135" i="26" s="1"/>
  <c r="R87" i="37"/>
  <c r="X141" i="37"/>
  <c r="T85" i="26" s="1"/>
  <c r="X216" i="37"/>
  <c r="Z216" i="37" s="1"/>
  <c r="V136" i="26" s="1"/>
  <c r="X179" i="37"/>
  <c r="Z179" i="37" s="1"/>
  <c r="V111" i="26" s="1"/>
  <c r="X142" i="37"/>
  <c r="Z142" i="37" s="1"/>
  <c r="V86" i="26" s="1"/>
  <c r="X218" i="37"/>
  <c r="Z218" i="37" s="1"/>
  <c r="V138" i="26" s="1"/>
  <c r="X146" i="37"/>
  <c r="Z146" i="37" s="1"/>
  <c r="V90" i="26" s="1"/>
  <c r="T142" i="26"/>
  <c r="P133" i="37"/>
  <c r="Z214" i="37"/>
  <c r="V134" i="26" s="1"/>
  <c r="X219" i="37"/>
  <c r="T139" i="26" s="1"/>
  <c r="F62" i="26"/>
  <c r="R124" i="37"/>
  <c r="X183" i="37"/>
  <c r="Z183" i="37" s="1"/>
  <c r="V115" i="26" s="1"/>
  <c r="Z182" i="37"/>
  <c r="V114" i="26" s="1"/>
  <c r="Z223" i="37"/>
  <c r="V143" i="26" s="1"/>
  <c r="Z145" i="37"/>
  <c r="V89" i="26" s="1"/>
  <c r="T87" i="26"/>
  <c r="T112" i="26"/>
  <c r="Z217" i="37"/>
  <c r="V137" i="26" s="1"/>
  <c r="T137" i="26"/>
  <c r="T86" i="26"/>
  <c r="Z186" i="37"/>
  <c r="V118" i="26" s="1"/>
  <c r="Z149" i="37"/>
  <c r="V93" i="26" s="1"/>
  <c r="Z221" i="37"/>
  <c r="V141" i="26" s="1"/>
  <c r="T141" i="26"/>
  <c r="T91" i="26"/>
  <c r="T116" i="26"/>
  <c r="U134" i="26"/>
  <c r="J153" i="26"/>
  <c r="T140" i="26"/>
  <c r="Z220" i="37"/>
  <c r="V140" i="26" s="1"/>
  <c r="V50" i="37"/>
  <c r="Q35" i="26" s="1"/>
  <c r="Y67" i="37"/>
  <c r="Z67" i="37" s="1"/>
  <c r="J42" i="26"/>
  <c r="U40" i="26"/>
  <c r="I69" i="26"/>
  <c r="T67" i="26"/>
  <c r="J62" i="26"/>
  <c r="U60" i="26"/>
  <c r="I36" i="26"/>
  <c r="T34" i="26"/>
  <c r="I53" i="26"/>
  <c r="J41" i="26"/>
  <c r="U39" i="26"/>
  <c r="J45" i="26"/>
  <c r="U43" i="26"/>
  <c r="J67" i="26"/>
  <c r="U65" i="26"/>
  <c r="J70" i="26"/>
  <c r="U68" i="26"/>
  <c r="I65" i="26"/>
  <c r="T63" i="26"/>
  <c r="I61" i="26"/>
  <c r="T59" i="26"/>
  <c r="I78" i="26"/>
  <c r="J63" i="26"/>
  <c r="U61" i="26"/>
  <c r="J66" i="26"/>
  <c r="U64" i="26"/>
  <c r="R57" i="37"/>
  <c r="P39" i="26"/>
  <c r="R51" i="37"/>
  <c r="G37" i="26"/>
  <c r="X73" i="37"/>
  <c r="X69" i="37"/>
  <c r="F112" i="26"/>
  <c r="X104" i="37"/>
  <c r="T60" i="26" s="1"/>
  <c r="V124" i="37"/>
  <c r="V87" i="37"/>
  <c r="Q60" i="26" s="1"/>
  <c r="X105" i="37"/>
  <c r="Z105" i="37" s="1"/>
  <c r="X109" i="37"/>
  <c r="I67" i="26" s="1"/>
  <c r="F87" i="26"/>
  <c r="G137" i="26"/>
  <c r="X72" i="37"/>
  <c r="I70" i="26"/>
  <c r="Z112" i="37"/>
  <c r="I37" i="26"/>
  <c r="I68" i="26"/>
  <c r="J38" i="26"/>
  <c r="Z75" i="37"/>
  <c r="I45" i="26"/>
  <c r="I40" i="26"/>
  <c r="Z71" i="37"/>
  <c r="I41" i="26"/>
  <c r="I64" i="26"/>
  <c r="I66" i="26"/>
  <c r="Z108" i="37"/>
  <c r="Z68" i="37"/>
  <c r="I38" i="26"/>
  <c r="I44" i="26"/>
  <c r="O34" i="26"/>
  <c r="F53" i="26"/>
  <c r="H53" i="26" s="1"/>
  <c r="F36" i="26"/>
  <c r="V94" i="37"/>
  <c r="Q67" i="26" s="1"/>
  <c r="O67" i="26"/>
  <c r="V131" i="37"/>
  <c r="Q92" i="26" s="1"/>
  <c r="O92" i="26"/>
  <c r="V205" i="37"/>
  <c r="Q142" i="26" s="1"/>
  <c r="O142" i="26"/>
  <c r="V129" i="37"/>
  <c r="Q90" i="26" s="1"/>
  <c r="O90" i="26"/>
  <c r="V127" i="37"/>
  <c r="Q88" i="26" s="1"/>
  <c r="O88" i="26"/>
  <c r="H62" i="26"/>
  <c r="R50" i="37"/>
  <c r="V51" i="37"/>
  <c r="Q36" i="26" s="1"/>
  <c r="O36" i="26"/>
  <c r="V90" i="37"/>
  <c r="Q63" i="26" s="1"/>
  <c r="O63" i="26"/>
  <c r="R200" i="37"/>
  <c r="V203" i="37"/>
  <c r="Q140" i="26" s="1"/>
  <c r="O140" i="26"/>
  <c r="V53" i="37"/>
  <c r="Q38" i="26" s="1"/>
  <c r="O38" i="26"/>
  <c r="F78" i="26"/>
  <c r="H78" i="26" s="1"/>
  <c r="O59" i="26"/>
  <c r="F61" i="26"/>
  <c r="V125" i="37"/>
  <c r="Q86" i="26" s="1"/>
  <c r="O86" i="26"/>
  <c r="V166" i="37"/>
  <c r="Q115" i="26" s="1"/>
  <c r="O115" i="26"/>
  <c r="V164" i="37"/>
  <c r="Q113" i="26" s="1"/>
  <c r="O113" i="26"/>
  <c r="H137" i="26"/>
  <c r="V88" i="37"/>
  <c r="Q61" i="26" s="1"/>
  <c r="O61" i="26"/>
  <c r="O109" i="26"/>
  <c r="F128" i="26"/>
  <c r="H128" i="26" s="1"/>
  <c r="F111" i="26"/>
  <c r="V202" i="37"/>
  <c r="Q139" i="26" s="1"/>
  <c r="O139" i="26"/>
  <c r="V199" i="37"/>
  <c r="Q136" i="26" s="1"/>
  <c r="O136" i="26"/>
  <c r="V168" i="37"/>
  <c r="Q117" i="26" s="1"/>
  <c r="O117" i="26"/>
  <c r="U207" i="37"/>
  <c r="P137" i="26"/>
  <c r="V201" i="37"/>
  <c r="Q138" i="26" s="1"/>
  <c r="O138" i="26"/>
  <c r="V57" i="37"/>
  <c r="Q42" i="26" s="1"/>
  <c r="O42" i="26"/>
  <c r="V55" i="37"/>
  <c r="Q40" i="26" s="1"/>
  <c r="O40" i="26"/>
  <c r="V92" i="37"/>
  <c r="Q65" i="26" s="1"/>
  <c r="O65" i="26"/>
  <c r="O84" i="26"/>
  <c r="F103" i="26"/>
  <c r="H103" i="26" s="1"/>
  <c r="F86" i="26"/>
  <c r="V162" i="37"/>
  <c r="Q111" i="26" s="1"/>
  <c r="O111" i="26"/>
  <c r="V206" i="37"/>
  <c r="Q143" i="26" s="1"/>
  <c r="O143" i="26"/>
  <c r="O134" i="26"/>
  <c r="F153" i="26"/>
  <c r="H153" i="26" s="1"/>
  <c r="F136" i="26"/>
  <c r="H112" i="26"/>
  <c r="N187" i="37"/>
  <c r="R179" i="37"/>
  <c r="P224" i="37"/>
  <c r="N76" i="37"/>
  <c r="V73" i="37"/>
  <c r="V106" i="37"/>
  <c r="V149" i="37"/>
  <c r="V223" i="37"/>
  <c r="V215" i="37"/>
  <c r="V69" i="37"/>
  <c r="V71" i="37"/>
  <c r="V112" i="37"/>
  <c r="V141" i="37"/>
  <c r="V217" i="37"/>
  <c r="V216" i="37"/>
  <c r="V179" i="37"/>
  <c r="V142" i="37"/>
  <c r="V218" i="37"/>
  <c r="V146" i="37"/>
  <c r="V75" i="37"/>
  <c r="V67" i="37"/>
  <c r="V104" i="37"/>
  <c r="V110" i="37"/>
  <c r="V147" i="37"/>
  <c r="V180" i="37"/>
  <c r="V182" i="37"/>
  <c r="V220" i="37"/>
  <c r="V219" i="37"/>
  <c r="V105" i="37"/>
  <c r="V109" i="37"/>
  <c r="V72" i="37"/>
  <c r="V108" i="37"/>
  <c r="V184" i="37"/>
  <c r="V143" i="37"/>
  <c r="V145" i="37"/>
  <c r="V186" i="37"/>
  <c r="V221" i="37"/>
  <c r="V68" i="37"/>
  <c r="V183" i="37"/>
  <c r="R68" i="37"/>
  <c r="I137" i="26"/>
  <c r="R142" i="37"/>
  <c r="R218" i="37"/>
  <c r="R224" i="37" s="1"/>
  <c r="P150" i="37"/>
  <c r="R146" i="37"/>
  <c r="I87" i="26"/>
  <c r="U224" i="37"/>
  <c r="J136" i="26"/>
  <c r="R105" i="37"/>
  <c r="R72" i="37"/>
  <c r="P76" i="37"/>
  <c r="P113" i="37"/>
  <c r="R109" i="37"/>
  <c r="R183" i="37"/>
  <c r="B14" i="26"/>
  <c r="B139" i="26"/>
  <c r="G138" i="26"/>
  <c r="J138" i="26"/>
  <c r="D138" i="26"/>
  <c r="I138" i="26"/>
  <c r="C138" i="26"/>
  <c r="F138" i="26"/>
  <c r="C38" i="26"/>
  <c r="G38" i="26"/>
  <c r="D38" i="26"/>
  <c r="F38" i="26"/>
  <c r="F63" i="26"/>
  <c r="D63" i="26"/>
  <c r="C63" i="26"/>
  <c r="G63" i="26"/>
  <c r="B114" i="26"/>
  <c r="J113" i="26"/>
  <c r="H113" i="26"/>
  <c r="D113" i="26"/>
  <c r="G113" i="26"/>
  <c r="F113" i="26"/>
  <c r="C113" i="26"/>
  <c r="I113" i="26"/>
  <c r="G88" i="26"/>
  <c r="J88" i="26"/>
  <c r="D88" i="26"/>
  <c r="I88" i="26"/>
  <c r="C88" i="26"/>
  <c r="H88" i="26"/>
  <c r="F88" i="26"/>
  <c r="B89" i="26"/>
  <c r="B64" i="26"/>
  <c r="B39" i="26"/>
  <c r="N113" i="37"/>
  <c r="N150" i="37"/>
  <c r="N207" i="37"/>
  <c r="T76" i="37"/>
  <c r="N224" i="37"/>
  <c r="V200" i="37"/>
  <c r="Q137" i="26" s="1"/>
  <c r="T207" i="37"/>
  <c r="V197" i="37"/>
  <c r="V214" i="37"/>
  <c r="Q207" i="37"/>
  <c r="R207" i="37"/>
  <c r="T224" i="37"/>
  <c r="R185" i="37"/>
  <c r="U185" i="37"/>
  <c r="Y185" i="37" s="1"/>
  <c r="R167" i="37"/>
  <c r="U167" i="37"/>
  <c r="Y184" i="37" s="1"/>
  <c r="U116" i="26" s="1"/>
  <c r="Q170" i="37"/>
  <c r="R181" i="37"/>
  <c r="U181" i="37"/>
  <c r="Y181" i="37" s="1"/>
  <c r="R178" i="37"/>
  <c r="T178" i="37"/>
  <c r="X178" i="37" s="1"/>
  <c r="P187" i="37"/>
  <c r="Q187" i="37"/>
  <c r="R177" i="37"/>
  <c r="U177" i="37"/>
  <c r="Y177" i="37" s="1"/>
  <c r="N170" i="37"/>
  <c r="T170" i="37"/>
  <c r="V160" i="37"/>
  <c r="U163" i="37"/>
  <c r="R163" i="37"/>
  <c r="R148" i="37"/>
  <c r="U148" i="37"/>
  <c r="Y148" i="37" s="1"/>
  <c r="U126" i="37"/>
  <c r="R126" i="37"/>
  <c r="R144" i="37"/>
  <c r="U144" i="37"/>
  <c r="Y144" i="37" s="1"/>
  <c r="T133" i="37"/>
  <c r="V123" i="37"/>
  <c r="Q150" i="37"/>
  <c r="R140" i="37"/>
  <c r="U140" i="37"/>
  <c r="Y140" i="37" s="1"/>
  <c r="N133" i="37"/>
  <c r="R130" i="37"/>
  <c r="U130" i="37"/>
  <c r="Y147" i="37" s="1"/>
  <c r="U91" i="26" s="1"/>
  <c r="Q133" i="37"/>
  <c r="T150" i="37"/>
  <c r="N96" i="37"/>
  <c r="R93" i="37"/>
  <c r="U93" i="37"/>
  <c r="Y110" i="37" s="1"/>
  <c r="Q96" i="37"/>
  <c r="R111" i="37"/>
  <c r="U111" i="37"/>
  <c r="Y111" i="37" s="1"/>
  <c r="U67" i="26" s="1"/>
  <c r="U89" i="37"/>
  <c r="R89" i="37"/>
  <c r="T113" i="37"/>
  <c r="R107" i="37"/>
  <c r="U107" i="37"/>
  <c r="Y107" i="37" s="1"/>
  <c r="U63" i="26" s="1"/>
  <c r="Q113" i="37"/>
  <c r="R103" i="37"/>
  <c r="U103" i="37"/>
  <c r="Y103" i="37" s="1"/>
  <c r="T96" i="37"/>
  <c r="V86" i="37"/>
  <c r="R74" i="37"/>
  <c r="U74" i="37"/>
  <c r="Y74" i="37" s="1"/>
  <c r="R70" i="37"/>
  <c r="U70" i="37"/>
  <c r="Y70" i="37" s="1"/>
  <c r="V49" i="37"/>
  <c r="Q76" i="37"/>
  <c r="R66" i="37"/>
  <c r="U66" i="37"/>
  <c r="Y66" i="37" s="1"/>
  <c r="N59" i="37"/>
  <c r="Y73" i="37"/>
  <c r="R56" i="37"/>
  <c r="R52" i="37"/>
  <c r="C2" i="26"/>
  <c r="M12" i="25"/>
  <c r="D13" i="26" s="1"/>
  <c r="M13" i="25"/>
  <c r="M14" i="25"/>
  <c r="M15" i="25"/>
  <c r="M16" i="25"/>
  <c r="M17" i="25"/>
  <c r="M18" i="25"/>
  <c r="M19" i="25"/>
  <c r="L12" i="25"/>
  <c r="C13" i="26" s="1"/>
  <c r="L13" i="25"/>
  <c r="L14" i="25"/>
  <c r="L15" i="25"/>
  <c r="L16" i="25"/>
  <c r="L17" i="25"/>
  <c r="L18" i="25"/>
  <c r="L19" i="25"/>
  <c r="M11" i="25"/>
  <c r="D12" i="26" s="1"/>
  <c r="L11" i="25"/>
  <c r="C12" i="26" s="1"/>
  <c r="M10" i="25"/>
  <c r="D11" i="26" s="1"/>
  <c r="L10" i="25"/>
  <c r="C11" i="26" s="1"/>
  <c r="Z141" i="37" l="1"/>
  <c r="V85" i="26" s="1"/>
  <c r="T138" i="26"/>
  <c r="T90" i="26"/>
  <c r="K153" i="26"/>
  <c r="T115" i="26"/>
  <c r="X224" i="37"/>
  <c r="Z219" i="37"/>
  <c r="V139" i="26" s="1"/>
  <c r="T111" i="26"/>
  <c r="X150" i="37"/>
  <c r="T136" i="26"/>
  <c r="U35" i="26"/>
  <c r="R133" i="37"/>
  <c r="Y224" i="37"/>
  <c r="Z147" i="37"/>
  <c r="V91" i="26" s="1"/>
  <c r="Z215" i="37"/>
  <c r="V135" i="26" s="1"/>
  <c r="P87" i="26"/>
  <c r="Y143" i="37"/>
  <c r="P112" i="26"/>
  <c r="Y180" i="37"/>
  <c r="Y187" i="37" s="1"/>
  <c r="Z184" i="37"/>
  <c r="V116" i="26" s="1"/>
  <c r="I62" i="26"/>
  <c r="J37" i="26"/>
  <c r="U117" i="26"/>
  <c r="Z185" i="37"/>
  <c r="V117" i="26" s="1"/>
  <c r="U88" i="26"/>
  <c r="Z144" i="37"/>
  <c r="V88" i="26" s="1"/>
  <c r="U92" i="26"/>
  <c r="Z148" i="37"/>
  <c r="V92" i="26" s="1"/>
  <c r="Y150" i="37"/>
  <c r="U84" i="26"/>
  <c r="J103" i="26"/>
  <c r="K103" i="26" s="1"/>
  <c r="Z140" i="37"/>
  <c r="J128" i="26"/>
  <c r="K128" i="26" s="1"/>
  <c r="U109" i="26"/>
  <c r="Z177" i="37"/>
  <c r="T110" i="26"/>
  <c r="X187" i="37"/>
  <c r="Z178" i="37"/>
  <c r="V110" i="26" s="1"/>
  <c r="U113" i="26"/>
  <c r="Z181" i="37"/>
  <c r="V113" i="26" s="1"/>
  <c r="H37" i="26"/>
  <c r="K63" i="26"/>
  <c r="V61" i="26"/>
  <c r="K38" i="26"/>
  <c r="V36" i="26"/>
  <c r="K70" i="26"/>
  <c r="V68" i="26"/>
  <c r="I43" i="26"/>
  <c r="T41" i="26"/>
  <c r="J43" i="26"/>
  <c r="U41" i="26"/>
  <c r="J44" i="26"/>
  <c r="U42" i="26"/>
  <c r="J78" i="26"/>
  <c r="K78" i="26" s="1"/>
  <c r="U59" i="26"/>
  <c r="K66" i="26"/>
  <c r="V64" i="26"/>
  <c r="Z109" i="37"/>
  <c r="T65" i="26"/>
  <c r="J68" i="26"/>
  <c r="U66" i="26"/>
  <c r="K41" i="26"/>
  <c r="V39" i="26"/>
  <c r="Z72" i="37"/>
  <c r="T40" i="26"/>
  <c r="I63" i="26"/>
  <c r="T61" i="26"/>
  <c r="J53" i="26"/>
  <c r="K53" i="26" s="1"/>
  <c r="U34" i="26"/>
  <c r="J40" i="26"/>
  <c r="U38" i="26"/>
  <c r="K45" i="26"/>
  <c r="V43" i="26"/>
  <c r="K37" i="26"/>
  <c r="V35" i="26"/>
  <c r="I39" i="26"/>
  <c r="T37" i="26"/>
  <c r="I51" i="26" s="1"/>
  <c r="Z110" i="37"/>
  <c r="X113" i="37"/>
  <c r="P62" i="26"/>
  <c r="Y106" i="37"/>
  <c r="U62" i="26" s="1"/>
  <c r="H138" i="26"/>
  <c r="H63" i="26"/>
  <c r="Z104" i="37"/>
  <c r="Q85" i="26"/>
  <c r="H87" i="26"/>
  <c r="Z73" i="37"/>
  <c r="P37" i="26"/>
  <c r="Y69" i="37"/>
  <c r="H38" i="26"/>
  <c r="R59" i="37"/>
  <c r="I42" i="26"/>
  <c r="X76" i="37"/>
  <c r="Z74" i="37"/>
  <c r="Z107" i="37"/>
  <c r="J65" i="26"/>
  <c r="J36" i="26"/>
  <c r="Z66" i="37"/>
  <c r="V34" i="26" s="1"/>
  <c r="J61" i="26"/>
  <c r="Z103" i="37"/>
  <c r="V59" i="26" s="1"/>
  <c r="Z111" i="37"/>
  <c r="J69" i="26"/>
  <c r="Z70" i="37"/>
  <c r="Q34" i="26"/>
  <c r="H36" i="26"/>
  <c r="Q59" i="26"/>
  <c r="H61" i="26"/>
  <c r="Q84" i="26"/>
  <c r="H86" i="26"/>
  <c r="V56" i="37"/>
  <c r="Q41" i="26" s="1"/>
  <c r="P41" i="26"/>
  <c r="R96" i="37"/>
  <c r="V130" i="37"/>
  <c r="Q91" i="26" s="1"/>
  <c r="P91" i="26"/>
  <c r="Q109" i="26"/>
  <c r="H111" i="26"/>
  <c r="V167" i="37"/>
  <c r="Q116" i="26" s="1"/>
  <c r="P116" i="26"/>
  <c r="V207" i="37"/>
  <c r="Q134" i="26"/>
  <c r="H136" i="26"/>
  <c r="R170" i="37"/>
  <c r="V93" i="37"/>
  <c r="Q66" i="26" s="1"/>
  <c r="P66" i="26"/>
  <c r="K88" i="26"/>
  <c r="K138" i="26"/>
  <c r="K113" i="26"/>
  <c r="V107" i="37"/>
  <c r="J111" i="26"/>
  <c r="V111" i="37"/>
  <c r="V144" i="37"/>
  <c r="V148" i="37"/>
  <c r="V181" i="37"/>
  <c r="K87" i="26"/>
  <c r="K137" i="26"/>
  <c r="J86" i="26"/>
  <c r="I112" i="26"/>
  <c r="V74" i="37"/>
  <c r="V70" i="37"/>
  <c r="V185" i="37"/>
  <c r="R150" i="37"/>
  <c r="V224" i="37"/>
  <c r="K136" i="26"/>
  <c r="G64" i="26"/>
  <c r="F64" i="26"/>
  <c r="D64" i="26"/>
  <c r="C64" i="26"/>
  <c r="J89" i="26"/>
  <c r="I89" i="26"/>
  <c r="D89" i="26"/>
  <c r="C89" i="26"/>
  <c r="G89" i="26"/>
  <c r="F89" i="26"/>
  <c r="K89" i="26"/>
  <c r="G39" i="26"/>
  <c r="D39" i="26"/>
  <c r="C39" i="26"/>
  <c r="F39" i="26"/>
  <c r="F114" i="26"/>
  <c r="J114" i="26"/>
  <c r="I114" i="26"/>
  <c r="D114" i="26"/>
  <c r="C114" i="26"/>
  <c r="K114" i="26"/>
  <c r="G114" i="26"/>
  <c r="H114" i="26"/>
  <c r="B115" i="26"/>
  <c r="J139" i="26"/>
  <c r="I139" i="26"/>
  <c r="D139" i="26"/>
  <c r="C139" i="26"/>
  <c r="G139" i="26"/>
  <c r="F139" i="26"/>
  <c r="H139" i="26"/>
  <c r="K139" i="26"/>
  <c r="B140" i="26"/>
  <c r="B15" i="26"/>
  <c r="D14" i="26"/>
  <c r="C14" i="26"/>
  <c r="B90" i="26"/>
  <c r="B65" i="26"/>
  <c r="B40" i="26"/>
  <c r="V163" i="37"/>
  <c r="U170" i="37"/>
  <c r="U187" i="37"/>
  <c r="V177" i="37"/>
  <c r="V178" i="37"/>
  <c r="T187" i="37"/>
  <c r="R187" i="37"/>
  <c r="U150" i="37"/>
  <c r="V140" i="37"/>
  <c r="U133" i="37"/>
  <c r="V126" i="37"/>
  <c r="U113" i="37"/>
  <c r="V103" i="37"/>
  <c r="U96" i="37"/>
  <c r="V89" i="37"/>
  <c r="H64" i="26" s="1"/>
  <c r="R113" i="37"/>
  <c r="U76" i="37"/>
  <c r="V66" i="37"/>
  <c r="R76" i="37"/>
  <c r="V52" i="37"/>
  <c r="H39" i="26" s="1"/>
  <c r="M30" i="37"/>
  <c r="Q30" i="37" s="1"/>
  <c r="U30" i="37" s="1"/>
  <c r="M31" i="37"/>
  <c r="Q31" i="37" s="1"/>
  <c r="U31" i="37" s="1"/>
  <c r="M32" i="37"/>
  <c r="Q32" i="37" s="1"/>
  <c r="U32" i="37" s="1"/>
  <c r="M33" i="37"/>
  <c r="Q33" i="37" s="1"/>
  <c r="U33" i="37" s="1"/>
  <c r="M34" i="37"/>
  <c r="Q34" i="37" s="1"/>
  <c r="U34" i="37" s="1"/>
  <c r="M35" i="37"/>
  <c r="Q35" i="37" s="1"/>
  <c r="U35" i="37" s="1"/>
  <c r="M36" i="37"/>
  <c r="Q36" i="37" s="1"/>
  <c r="U36" i="37" s="1"/>
  <c r="M37" i="37"/>
  <c r="Q37" i="37" s="1"/>
  <c r="U37" i="37" s="1"/>
  <c r="M38" i="37"/>
  <c r="Q38" i="37" s="1"/>
  <c r="U38" i="37" s="1"/>
  <c r="M29" i="37"/>
  <c r="Q29" i="37" s="1"/>
  <c r="L30" i="37"/>
  <c r="P30" i="37" s="1"/>
  <c r="T30" i="37" s="1"/>
  <c r="L31" i="37"/>
  <c r="P31" i="37" s="1"/>
  <c r="T31" i="37" s="1"/>
  <c r="L32" i="37"/>
  <c r="P32" i="37" s="1"/>
  <c r="T32" i="37" s="1"/>
  <c r="L33" i="37"/>
  <c r="P33" i="37" s="1"/>
  <c r="T33" i="37" s="1"/>
  <c r="L34" i="37"/>
  <c r="P34" i="37" s="1"/>
  <c r="T34" i="37" s="1"/>
  <c r="L35" i="37"/>
  <c r="P35" i="37" s="1"/>
  <c r="T35" i="37" s="1"/>
  <c r="L36" i="37"/>
  <c r="L37" i="37"/>
  <c r="P37" i="37" s="1"/>
  <c r="T37" i="37" s="1"/>
  <c r="L38" i="37"/>
  <c r="P38" i="37" s="1"/>
  <c r="T38" i="37" s="1"/>
  <c r="L29" i="37"/>
  <c r="P29" i="37" s="1"/>
  <c r="M13" i="37"/>
  <c r="Q13" i="37" s="1"/>
  <c r="U13" i="37" s="1"/>
  <c r="M14" i="37"/>
  <c r="Q14" i="37" s="1"/>
  <c r="U14" i="37" s="1"/>
  <c r="M15" i="37"/>
  <c r="M16" i="37"/>
  <c r="Q16" i="37" s="1"/>
  <c r="U16" i="37" s="1"/>
  <c r="P13" i="26" s="1"/>
  <c r="M17" i="37"/>
  <c r="Q17" i="37" s="1"/>
  <c r="U17" i="37" s="1"/>
  <c r="P14" i="26" s="1"/>
  <c r="M18" i="37"/>
  <c r="Q18" i="37" s="1"/>
  <c r="U18" i="37" s="1"/>
  <c r="P15" i="26" s="1"/>
  <c r="M19" i="37"/>
  <c r="M20" i="37"/>
  <c r="Q20" i="37" s="1"/>
  <c r="U20" i="37" s="1"/>
  <c r="P17" i="26" s="1"/>
  <c r="M21" i="37"/>
  <c r="Q21" i="37" s="1"/>
  <c r="U21" i="37" s="1"/>
  <c r="P18" i="26" s="1"/>
  <c r="L13" i="37"/>
  <c r="P13" i="37" s="1"/>
  <c r="T13" i="37" s="1"/>
  <c r="L14" i="37"/>
  <c r="P14" i="37" s="1"/>
  <c r="T14" i="37" s="1"/>
  <c r="L15" i="37"/>
  <c r="P15" i="37" s="1"/>
  <c r="T15" i="37" s="1"/>
  <c r="O12" i="26" s="1"/>
  <c r="L16" i="37"/>
  <c r="P16" i="37" s="1"/>
  <c r="T16" i="37" s="1"/>
  <c r="O13" i="26" s="1"/>
  <c r="L17" i="37"/>
  <c r="P17" i="37" s="1"/>
  <c r="T17" i="37" s="1"/>
  <c r="O14" i="26" s="1"/>
  <c r="L18" i="37"/>
  <c r="L19" i="37"/>
  <c r="P19" i="37" s="1"/>
  <c r="T19" i="37" s="1"/>
  <c r="O16" i="26" s="1"/>
  <c r="L20" i="37"/>
  <c r="P20" i="37" s="1"/>
  <c r="T20" i="37" s="1"/>
  <c r="O17" i="26" s="1"/>
  <c r="L21" i="37"/>
  <c r="P21" i="37" s="1"/>
  <c r="T21" i="37" s="1"/>
  <c r="O18" i="26" s="1"/>
  <c r="M12" i="37"/>
  <c r="Q12" i="37" s="1"/>
  <c r="U12" i="37" s="1"/>
  <c r="L12" i="37"/>
  <c r="P12" i="37" s="1"/>
  <c r="T12" i="37" s="1"/>
  <c r="Z224" i="37" l="1"/>
  <c r="U112" i="26"/>
  <c r="Z180" i="37"/>
  <c r="V112" i="26" s="1"/>
  <c r="U87" i="26"/>
  <c r="Z143" i="37"/>
  <c r="V87" i="26" s="1"/>
  <c r="V109" i="26"/>
  <c r="V84" i="26"/>
  <c r="K44" i="26"/>
  <c r="V42" i="26"/>
  <c r="K68" i="26"/>
  <c r="V66" i="26"/>
  <c r="K67" i="26"/>
  <c r="V65" i="26"/>
  <c r="K69" i="26"/>
  <c r="V67" i="26"/>
  <c r="Y76" i="37"/>
  <c r="U37" i="26"/>
  <c r="J51" i="26" s="1"/>
  <c r="K62" i="26"/>
  <c r="V60" i="26"/>
  <c r="K42" i="26"/>
  <c r="V40" i="26"/>
  <c r="K40" i="26"/>
  <c r="V38" i="26"/>
  <c r="K65" i="26"/>
  <c r="V63" i="26"/>
  <c r="K43" i="26"/>
  <c r="V41" i="26"/>
  <c r="J64" i="26"/>
  <c r="Z106" i="37"/>
  <c r="Z113" i="37" s="1"/>
  <c r="Y113" i="37"/>
  <c r="X31" i="37"/>
  <c r="Z69" i="37"/>
  <c r="J39" i="26"/>
  <c r="X30" i="37"/>
  <c r="Y31" i="37"/>
  <c r="Y30" i="37"/>
  <c r="U10" i="26" s="1"/>
  <c r="Y33" i="37"/>
  <c r="K61" i="26"/>
  <c r="X38" i="37"/>
  <c r="X34" i="37"/>
  <c r="T14" i="26" s="1"/>
  <c r="X37" i="37"/>
  <c r="X33" i="37"/>
  <c r="T13" i="26" s="1"/>
  <c r="Y35" i="37"/>
  <c r="Y37" i="37"/>
  <c r="U17" i="26" s="1"/>
  <c r="X32" i="37"/>
  <c r="T12" i="26" s="1"/>
  <c r="Y38" i="37"/>
  <c r="U18" i="26" s="1"/>
  <c r="Y34" i="37"/>
  <c r="K36" i="26"/>
  <c r="V133" i="37"/>
  <c r="Q87" i="26"/>
  <c r="H89" i="26"/>
  <c r="V59" i="37"/>
  <c r="Q37" i="26"/>
  <c r="V96" i="37"/>
  <c r="Q62" i="26"/>
  <c r="V170" i="37"/>
  <c r="Q112" i="26"/>
  <c r="F14" i="26"/>
  <c r="K112" i="26"/>
  <c r="K111" i="26"/>
  <c r="V113" i="37"/>
  <c r="V150" i="37"/>
  <c r="K86" i="26"/>
  <c r="V76" i="37"/>
  <c r="P11" i="26"/>
  <c r="G13" i="26"/>
  <c r="P10" i="26"/>
  <c r="G12" i="26"/>
  <c r="O11" i="26"/>
  <c r="F13" i="26"/>
  <c r="O10" i="26"/>
  <c r="F12" i="26"/>
  <c r="G28" i="26"/>
  <c r="P9" i="26"/>
  <c r="G11" i="26"/>
  <c r="O9" i="26"/>
  <c r="F28" i="26"/>
  <c r="F11" i="26"/>
  <c r="G140" i="26"/>
  <c r="J140" i="26"/>
  <c r="D140" i="26"/>
  <c r="K140" i="26"/>
  <c r="F140" i="26"/>
  <c r="C140" i="26"/>
  <c r="H140" i="26"/>
  <c r="I140" i="26"/>
  <c r="B141" i="26"/>
  <c r="H65" i="26"/>
  <c r="C65" i="26"/>
  <c r="F65" i="26"/>
  <c r="D65" i="26"/>
  <c r="G65" i="26"/>
  <c r="G90" i="26"/>
  <c r="J90" i="26"/>
  <c r="D90" i="26"/>
  <c r="K90" i="26"/>
  <c r="F90" i="26"/>
  <c r="I90" i="26"/>
  <c r="H90" i="26"/>
  <c r="C90" i="26"/>
  <c r="F40" i="26"/>
  <c r="H40" i="26"/>
  <c r="C40" i="26"/>
  <c r="G40" i="26"/>
  <c r="D40" i="26"/>
  <c r="B16" i="26"/>
  <c r="D15" i="26"/>
  <c r="G15" i="26"/>
  <c r="C15" i="26"/>
  <c r="F15" i="26"/>
  <c r="J115" i="26"/>
  <c r="G115" i="26"/>
  <c r="D115" i="26"/>
  <c r="H115" i="26"/>
  <c r="I115" i="26"/>
  <c r="C115" i="26"/>
  <c r="K115" i="26"/>
  <c r="F115" i="26"/>
  <c r="B116" i="26"/>
  <c r="B91" i="26"/>
  <c r="B66" i="26"/>
  <c r="B41" i="26"/>
  <c r="V187" i="37"/>
  <c r="U29" i="37"/>
  <c r="Y29" i="37" s="1"/>
  <c r="T29" i="37"/>
  <c r="X29" i="37" s="1"/>
  <c r="V21" i="37"/>
  <c r="Q18" i="26" s="1"/>
  <c r="V17" i="37"/>
  <c r="Q14" i="26" s="1"/>
  <c r="V13" i="37"/>
  <c r="V37" i="37"/>
  <c r="V33" i="37"/>
  <c r="V20" i="37"/>
  <c r="Q17" i="26" s="1"/>
  <c r="V35" i="37"/>
  <c r="V31" i="37"/>
  <c r="V38" i="37"/>
  <c r="V34" i="37"/>
  <c r="V30" i="37"/>
  <c r="V32" i="37"/>
  <c r="V16" i="37"/>
  <c r="Q13" i="26" s="1"/>
  <c r="V14" i="37"/>
  <c r="N18" i="37"/>
  <c r="P18" i="37"/>
  <c r="T18" i="37" s="1"/>
  <c r="X35" i="37" s="1"/>
  <c r="T15" i="26" s="1"/>
  <c r="V12" i="37"/>
  <c r="N12" i="37"/>
  <c r="N19" i="37"/>
  <c r="N15" i="37"/>
  <c r="N21" i="37"/>
  <c r="N36" i="37"/>
  <c r="N34" i="37"/>
  <c r="N30" i="37"/>
  <c r="P36" i="37"/>
  <c r="R36" i="37" s="1"/>
  <c r="R35" i="37"/>
  <c r="R31" i="37"/>
  <c r="N37" i="37"/>
  <c r="R33" i="37"/>
  <c r="Q39" i="37"/>
  <c r="M39" i="37"/>
  <c r="R37" i="37"/>
  <c r="N33" i="37"/>
  <c r="R32" i="37"/>
  <c r="R38" i="37"/>
  <c r="L39" i="37"/>
  <c r="R30" i="37"/>
  <c r="N38" i="37"/>
  <c r="R34" i="37"/>
  <c r="R29" i="37"/>
  <c r="R20" i="37"/>
  <c r="R21" i="37"/>
  <c r="Q19" i="37"/>
  <c r="U19" i="37" s="1"/>
  <c r="Y36" i="37" s="1"/>
  <c r="R16" i="37"/>
  <c r="R17" i="37"/>
  <c r="N17" i="37"/>
  <c r="N16" i="37"/>
  <c r="Q15" i="37"/>
  <c r="U15" i="37" s="1"/>
  <c r="Y32" i="37" s="1"/>
  <c r="M22" i="37"/>
  <c r="R14" i="37"/>
  <c r="N20" i="37"/>
  <c r="R13" i="37"/>
  <c r="N14" i="37"/>
  <c r="N13" i="37"/>
  <c r="R12" i="37"/>
  <c r="N31" i="37"/>
  <c r="N35" i="37"/>
  <c r="N32" i="37"/>
  <c r="N29" i="37"/>
  <c r="L22" i="37"/>
  <c r="Z187" i="37" l="1"/>
  <c r="Z150" i="37"/>
  <c r="K39" i="26"/>
  <c r="V37" i="26"/>
  <c r="K51" i="26" s="1"/>
  <c r="K64" i="26"/>
  <c r="V62" i="26"/>
  <c r="I19" i="26"/>
  <c r="T17" i="26"/>
  <c r="I12" i="26"/>
  <c r="T10" i="26"/>
  <c r="I13" i="26"/>
  <c r="T11" i="26"/>
  <c r="J13" i="26"/>
  <c r="U11" i="26"/>
  <c r="J14" i="26"/>
  <c r="U12" i="26"/>
  <c r="I11" i="26"/>
  <c r="I28" i="26"/>
  <c r="T9" i="26"/>
  <c r="J15" i="26"/>
  <c r="U13" i="26"/>
  <c r="J18" i="26"/>
  <c r="U16" i="26"/>
  <c r="U9" i="26"/>
  <c r="J28" i="26"/>
  <c r="J16" i="26"/>
  <c r="U14" i="26"/>
  <c r="J17" i="26"/>
  <c r="U15" i="26"/>
  <c r="I20" i="26"/>
  <c r="T18" i="26"/>
  <c r="Z30" i="37"/>
  <c r="J12" i="26"/>
  <c r="Z76" i="37"/>
  <c r="Z31" i="37"/>
  <c r="Z38" i="37"/>
  <c r="J20" i="26"/>
  <c r="Z37" i="37"/>
  <c r="J19" i="26"/>
  <c r="Z29" i="37"/>
  <c r="V9" i="26" s="1"/>
  <c r="J11" i="26"/>
  <c r="Y39" i="37"/>
  <c r="I14" i="26"/>
  <c r="Z32" i="37"/>
  <c r="I17" i="26"/>
  <c r="Z35" i="37"/>
  <c r="I15" i="26"/>
  <c r="Z33" i="37"/>
  <c r="I16" i="26"/>
  <c r="Z34" i="37"/>
  <c r="V15" i="37"/>
  <c r="Q12" i="26" s="1"/>
  <c r="P12" i="26"/>
  <c r="G14" i="26"/>
  <c r="V19" i="37"/>
  <c r="Q16" i="26" s="1"/>
  <c r="P16" i="26"/>
  <c r="V18" i="37"/>
  <c r="Q15" i="26" s="1"/>
  <c r="O15" i="26"/>
  <c r="Q10" i="26"/>
  <c r="H12" i="26"/>
  <c r="Q11" i="26"/>
  <c r="H13" i="26"/>
  <c r="H15" i="26"/>
  <c r="Q9" i="26"/>
  <c r="H11" i="26"/>
  <c r="H66" i="26"/>
  <c r="G66" i="26"/>
  <c r="C66" i="26"/>
  <c r="F66" i="26"/>
  <c r="D66" i="26"/>
  <c r="B17" i="26"/>
  <c r="G16" i="26"/>
  <c r="C16" i="26"/>
  <c r="F16" i="26"/>
  <c r="D16" i="26"/>
  <c r="H16" i="26"/>
  <c r="J91" i="26"/>
  <c r="F91" i="26"/>
  <c r="D91" i="26"/>
  <c r="I91" i="26"/>
  <c r="G91" i="26"/>
  <c r="C91" i="26"/>
  <c r="H91" i="26"/>
  <c r="K91" i="26"/>
  <c r="I116" i="26"/>
  <c r="C116" i="26"/>
  <c r="J116" i="26"/>
  <c r="F116" i="26"/>
  <c r="D116" i="26"/>
  <c r="K116" i="26"/>
  <c r="H116" i="26"/>
  <c r="G116" i="26"/>
  <c r="B117" i="26"/>
  <c r="J141" i="26"/>
  <c r="F141" i="26"/>
  <c r="D141" i="26"/>
  <c r="I141" i="26"/>
  <c r="G141" i="26"/>
  <c r="C141" i="26"/>
  <c r="H141" i="26"/>
  <c r="K141" i="26"/>
  <c r="B142" i="26"/>
  <c r="G41" i="26"/>
  <c r="H41" i="26"/>
  <c r="F41" i="26"/>
  <c r="D41" i="26"/>
  <c r="C41" i="26"/>
  <c r="B67" i="26"/>
  <c r="B92" i="26"/>
  <c r="B42" i="26"/>
  <c r="U39" i="37"/>
  <c r="V29" i="37"/>
  <c r="P22" i="37"/>
  <c r="R18" i="37"/>
  <c r="P39" i="37"/>
  <c r="T36" i="37"/>
  <c r="N22" i="37"/>
  <c r="T22" i="37"/>
  <c r="Q22" i="37"/>
  <c r="R15" i="37"/>
  <c r="R19" i="37"/>
  <c r="N39" i="37"/>
  <c r="R39" i="37"/>
  <c r="K13" i="26" l="1"/>
  <c r="V11" i="26"/>
  <c r="K16" i="26"/>
  <c r="V14" i="26"/>
  <c r="K17" i="26"/>
  <c r="V15" i="26"/>
  <c r="K19" i="26"/>
  <c r="V17" i="26"/>
  <c r="K15" i="26"/>
  <c r="V13" i="26"/>
  <c r="K14" i="26"/>
  <c r="V12" i="26"/>
  <c r="K20" i="26"/>
  <c r="V18" i="26"/>
  <c r="K12" i="26"/>
  <c r="V10" i="26"/>
  <c r="X36" i="37"/>
  <c r="T16" i="26" s="1"/>
  <c r="K11" i="26"/>
  <c r="H14" i="26"/>
  <c r="K28" i="26"/>
  <c r="C42" i="26"/>
  <c r="G42" i="26"/>
  <c r="F42" i="26"/>
  <c r="H42" i="26"/>
  <c r="D42" i="26"/>
  <c r="J117" i="26"/>
  <c r="H117" i="26"/>
  <c r="D117" i="26"/>
  <c r="G117" i="26"/>
  <c r="F117" i="26"/>
  <c r="I117" i="26"/>
  <c r="K117" i="26"/>
  <c r="C117" i="26"/>
  <c r="B118" i="26"/>
  <c r="B18" i="26"/>
  <c r="D17" i="26"/>
  <c r="G17" i="26"/>
  <c r="H17" i="26"/>
  <c r="F17" i="26"/>
  <c r="C17" i="26"/>
  <c r="H67" i="26"/>
  <c r="F67" i="26"/>
  <c r="C67" i="26"/>
  <c r="D67" i="26"/>
  <c r="G67" i="26"/>
  <c r="G142" i="26"/>
  <c r="J142" i="26"/>
  <c r="D142" i="26"/>
  <c r="K142" i="26"/>
  <c r="I142" i="26"/>
  <c r="C142" i="26"/>
  <c r="H142" i="26"/>
  <c r="F142" i="26"/>
  <c r="B143" i="26"/>
  <c r="G92" i="26"/>
  <c r="J92" i="26"/>
  <c r="D92" i="26"/>
  <c r="K92" i="26"/>
  <c r="I92" i="26"/>
  <c r="C92" i="26"/>
  <c r="F92" i="26"/>
  <c r="H92" i="26"/>
  <c r="B68" i="26"/>
  <c r="B93" i="26"/>
  <c r="B43" i="26"/>
  <c r="T39" i="37"/>
  <c r="V36" i="37"/>
  <c r="R22" i="37"/>
  <c r="U22" i="37"/>
  <c r="V22" i="37"/>
  <c r="I18" i="26" l="1"/>
  <c r="Z36" i="37"/>
  <c r="V16" i="26" s="1"/>
  <c r="X39" i="37"/>
  <c r="V39" i="37"/>
  <c r="G68" i="26"/>
  <c r="F68" i="26"/>
  <c r="D68" i="26"/>
  <c r="C68" i="26"/>
  <c r="H68" i="26"/>
  <c r="F118" i="26"/>
  <c r="J118" i="26"/>
  <c r="I118" i="26"/>
  <c r="D118" i="26"/>
  <c r="C118" i="26"/>
  <c r="K118" i="26"/>
  <c r="G118" i="26"/>
  <c r="H118" i="26"/>
  <c r="B119" i="26"/>
  <c r="J93" i="26"/>
  <c r="I93" i="26"/>
  <c r="D93" i="26"/>
  <c r="C93" i="26"/>
  <c r="G93" i="26"/>
  <c r="F93" i="26"/>
  <c r="H93" i="26"/>
  <c r="K93" i="26"/>
  <c r="H43" i="26"/>
  <c r="G43" i="26"/>
  <c r="D43" i="26"/>
  <c r="C43" i="26"/>
  <c r="F43" i="26"/>
  <c r="J143" i="26"/>
  <c r="I143" i="26"/>
  <c r="D143" i="26"/>
  <c r="C143" i="26"/>
  <c r="G143" i="26"/>
  <c r="F143" i="26"/>
  <c r="H143" i="26"/>
  <c r="K143" i="26"/>
  <c r="B144" i="26"/>
  <c r="B19" i="26"/>
  <c r="G18" i="26"/>
  <c r="F18" i="26"/>
  <c r="D18" i="26"/>
  <c r="C18" i="26"/>
  <c r="H18" i="26"/>
  <c r="B69" i="26"/>
  <c r="B94" i="26"/>
  <c r="B44" i="26"/>
  <c r="C5" i="26"/>
  <c r="C6" i="26"/>
  <c r="K18" i="26" l="1"/>
  <c r="Z39" i="37"/>
  <c r="H69" i="26"/>
  <c r="C69" i="26"/>
  <c r="D69" i="26"/>
  <c r="G69" i="26"/>
  <c r="F69" i="26"/>
  <c r="J119" i="26"/>
  <c r="G119" i="26"/>
  <c r="D119" i="26"/>
  <c r="H119" i="26"/>
  <c r="I119" i="26"/>
  <c r="C119" i="26"/>
  <c r="F119" i="26"/>
  <c r="K119" i="26"/>
  <c r="B120" i="26"/>
  <c r="F44" i="26"/>
  <c r="C44" i="26"/>
  <c r="H44" i="26"/>
  <c r="G44" i="26"/>
  <c r="D44" i="26"/>
  <c r="G94" i="26"/>
  <c r="J94" i="26"/>
  <c r="D94" i="26"/>
  <c r="K94" i="26"/>
  <c r="F94" i="26"/>
  <c r="E94" i="26"/>
  <c r="H94" i="26"/>
  <c r="C94" i="26"/>
  <c r="I94" i="26"/>
  <c r="B20" i="26"/>
  <c r="D19" i="26"/>
  <c r="G19" i="26"/>
  <c r="H19" i="26"/>
  <c r="C19" i="26"/>
  <c r="F19" i="26"/>
  <c r="G144" i="26"/>
  <c r="J144" i="26"/>
  <c r="D144" i="26"/>
  <c r="K144" i="26"/>
  <c r="F144" i="26"/>
  <c r="I144" i="26"/>
  <c r="H144" i="26"/>
  <c r="C144" i="26"/>
  <c r="B145" i="26"/>
  <c r="B70" i="26"/>
  <c r="B95" i="26"/>
  <c r="B45" i="26"/>
  <c r="H28" i="26"/>
  <c r="N82" i="25"/>
  <c r="E111" i="26" s="1"/>
  <c r="N28" i="25"/>
  <c r="E36" i="26" s="1"/>
  <c r="L110" i="25"/>
  <c r="N106" i="25"/>
  <c r="E142" i="26" s="1"/>
  <c r="N87" i="25"/>
  <c r="E116" i="26" s="1"/>
  <c r="M110" i="25"/>
  <c r="N70" i="25"/>
  <c r="E92" i="26" s="1"/>
  <c r="N72" i="25"/>
  <c r="N12" i="25"/>
  <c r="E13" i="26" s="1"/>
  <c r="N88" i="25"/>
  <c r="E117" i="26" s="1"/>
  <c r="N103" i="25"/>
  <c r="E139" i="26" s="1"/>
  <c r="N107" i="25"/>
  <c r="E143" i="26" s="1"/>
  <c r="N109" i="25"/>
  <c r="M92" i="25"/>
  <c r="N85" i="25"/>
  <c r="E114" i="26" s="1"/>
  <c r="N86" i="25"/>
  <c r="E115" i="26" s="1"/>
  <c r="N69" i="25"/>
  <c r="E91" i="26" s="1"/>
  <c r="N73" i="25"/>
  <c r="N101" i="25"/>
  <c r="E137" i="26" s="1"/>
  <c r="N108" i="25"/>
  <c r="E144" i="26" s="1"/>
  <c r="N32" i="25"/>
  <c r="E40" i="26" s="1"/>
  <c r="N34" i="25"/>
  <c r="E42" i="26" s="1"/>
  <c r="N36" i="25"/>
  <c r="E44" i="26" s="1"/>
  <c r="N51" i="25"/>
  <c r="E66" i="26" s="1"/>
  <c r="N84" i="25"/>
  <c r="E113" i="26" s="1"/>
  <c r="N105" i="25"/>
  <c r="E141" i="26" s="1"/>
  <c r="N68" i="25"/>
  <c r="E90" i="26" s="1"/>
  <c r="N67" i="25"/>
  <c r="E89" i="26" s="1"/>
  <c r="N89" i="25"/>
  <c r="E118" i="26" s="1"/>
  <c r="N48" i="25"/>
  <c r="E63" i="26" s="1"/>
  <c r="N50" i="25"/>
  <c r="E65" i="26" s="1"/>
  <c r="N52" i="25"/>
  <c r="E67" i="26" s="1"/>
  <c r="N90" i="25"/>
  <c r="E119" i="26" s="1"/>
  <c r="N53" i="25"/>
  <c r="E68" i="26" s="1"/>
  <c r="N65" i="25"/>
  <c r="E87" i="26" s="1"/>
  <c r="L74" i="25"/>
  <c r="N66" i="25"/>
  <c r="E88" i="26" s="1"/>
  <c r="N33" i="25"/>
  <c r="E41" i="26" s="1"/>
  <c r="N37" i="25"/>
  <c r="M56" i="25"/>
  <c r="N54" i="25"/>
  <c r="E69" i="26" s="1"/>
  <c r="N47" i="25"/>
  <c r="E62" i="26" s="1"/>
  <c r="N30" i="25"/>
  <c r="E38" i="26" s="1"/>
  <c r="N29" i="25"/>
  <c r="E37" i="26" s="1"/>
  <c r="N31" i="25"/>
  <c r="E39" i="26" s="1"/>
  <c r="L56" i="25"/>
  <c r="N46" i="25"/>
  <c r="E61" i="26" s="1"/>
  <c r="N18" i="25"/>
  <c r="E19" i="26" s="1"/>
  <c r="L92" i="25"/>
  <c r="M38" i="25"/>
  <c r="O33" i="26" s="1"/>
  <c r="F51" i="26" s="1"/>
  <c r="L38" i="25"/>
  <c r="P33" i="26" s="1"/>
  <c r="G51" i="26" s="1"/>
  <c r="N64" i="25"/>
  <c r="E86" i="26" s="1"/>
  <c r="N71" i="25"/>
  <c r="E93" i="26" s="1"/>
  <c r="N100" i="25"/>
  <c r="E136" i="26" s="1"/>
  <c r="M74" i="25"/>
  <c r="N35" i="25"/>
  <c r="E43" i="26" s="1"/>
  <c r="N49" i="25"/>
  <c r="E64" i="26" s="1"/>
  <c r="N55" i="25"/>
  <c r="N83" i="25"/>
  <c r="E112" i="26" s="1"/>
  <c r="N91" i="25"/>
  <c r="N104" i="25"/>
  <c r="E140" i="26" s="1"/>
  <c r="P58" i="26" l="1"/>
  <c r="G76" i="26" s="1"/>
  <c r="U58" i="26"/>
  <c r="J76" i="26" s="1"/>
  <c r="O58" i="26"/>
  <c r="F76" i="26" s="1"/>
  <c r="T58" i="26"/>
  <c r="I76" i="26" s="1"/>
  <c r="U83" i="26"/>
  <c r="J101" i="26" s="1"/>
  <c r="P83" i="26"/>
  <c r="G101" i="26" s="1"/>
  <c r="O83" i="26"/>
  <c r="F101" i="26" s="1"/>
  <c r="T83" i="26"/>
  <c r="I101" i="26" s="1"/>
  <c r="U133" i="26"/>
  <c r="J151" i="26" s="1"/>
  <c r="P133" i="26"/>
  <c r="G151" i="26" s="1"/>
  <c r="O108" i="26"/>
  <c r="F126" i="26" s="1"/>
  <c r="T108" i="26"/>
  <c r="I126" i="26" s="1"/>
  <c r="O133" i="26"/>
  <c r="F151" i="26" s="1"/>
  <c r="T133" i="26"/>
  <c r="I151" i="26" s="1"/>
  <c r="P108" i="26"/>
  <c r="G126" i="26" s="1"/>
  <c r="U108" i="26"/>
  <c r="J126" i="26" s="1"/>
  <c r="G45" i="26"/>
  <c r="F45" i="26"/>
  <c r="F46" i="26" s="1"/>
  <c r="D45" i="26"/>
  <c r="D46" i="26" s="1"/>
  <c r="I46" i="26"/>
  <c r="C45" i="26"/>
  <c r="C46" i="26" s="1"/>
  <c r="H45" i="26"/>
  <c r="E45" i="26"/>
  <c r="E46" i="26" s="1"/>
  <c r="J95" i="26"/>
  <c r="F95" i="26"/>
  <c r="F96" i="26" s="1"/>
  <c r="D95" i="26"/>
  <c r="D96" i="26" s="1"/>
  <c r="I95" i="26"/>
  <c r="I96" i="26" s="1"/>
  <c r="G95" i="26"/>
  <c r="G96" i="26" s="1"/>
  <c r="C95" i="26"/>
  <c r="C96" i="26" s="1"/>
  <c r="H95" i="26"/>
  <c r="H96" i="26" s="1"/>
  <c r="E95" i="26"/>
  <c r="E96" i="26" s="1"/>
  <c r="K95" i="26"/>
  <c r="K96" i="26" s="1"/>
  <c r="I120" i="26"/>
  <c r="I121" i="26" s="1"/>
  <c r="C120" i="26"/>
  <c r="J120" i="26"/>
  <c r="J121" i="26" s="1"/>
  <c r="F120" i="26"/>
  <c r="F121" i="26" s="1"/>
  <c r="D120" i="26"/>
  <c r="D121" i="26" s="1"/>
  <c r="K120" i="26"/>
  <c r="K121" i="26" s="1"/>
  <c r="H120" i="26"/>
  <c r="H121" i="26" s="1"/>
  <c r="E120" i="26"/>
  <c r="G120" i="26"/>
  <c r="G121" i="26" s="1"/>
  <c r="C121" i="26"/>
  <c r="E70" i="26"/>
  <c r="E71" i="26" s="1"/>
  <c r="I71" i="26"/>
  <c r="G70" i="26"/>
  <c r="C70" i="26"/>
  <c r="C71" i="26" s="1"/>
  <c r="H70" i="26"/>
  <c r="F70" i="26"/>
  <c r="F71" i="26" s="1"/>
  <c r="D70" i="26"/>
  <c r="G20" i="26"/>
  <c r="C20" i="26"/>
  <c r="F20" i="26"/>
  <c r="D20" i="26"/>
  <c r="H20" i="26"/>
  <c r="J145" i="26"/>
  <c r="J146" i="26" s="1"/>
  <c r="F145" i="26"/>
  <c r="F146" i="26" s="1"/>
  <c r="D145" i="26"/>
  <c r="D146" i="26" s="1"/>
  <c r="I145" i="26"/>
  <c r="I146" i="26" s="1"/>
  <c r="G145" i="26"/>
  <c r="G146" i="26" s="1"/>
  <c r="C145" i="26"/>
  <c r="C146" i="26" s="1"/>
  <c r="G149" i="26" s="1"/>
  <c r="H145" i="26"/>
  <c r="H146" i="26" s="1"/>
  <c r="E145" i="26"/>
  <c r="E146" i="26" s="1"/>
  <c r="K145" i="26"/>
  <c r="K146" i="26" s="1"/>
  <c r="E121" i="26"/>
  <c r="N13" i="25"/>
  <c r="E14" i="26" s="1"/>
  <c r="N16" i="25"/>
  <c r="E17" i="26" s="1"/>
  <c r="N102" i="25"/>
  <c r="E138" i="26" s="1"/>
  <c r="N19" i="25"/>
  <c r="E20" i="26" s="1"/>
  <c r="M20" i="25"/>
  <c r="N17" i="25"/>
  <c r="E18" i="26" s="1"/>
  <c r="N15" i="25"/>
  <c r="E16" i="26" s="1"/>
  <c r="N92" i="25"/>
  <c r="N74" i="25"/>
  <c r="N38" i="25"/>
  <c r="Q33" i="26" s="1"/>
  <c r="H51" i="26" s="1"/>
  <c r="N11" i="25"/>
  <c r="E12" i="26" s="1"/>
  <c r="N14" i="25"/>
  <c r="E15" i="26" s="1"/>
  <c r="N56" i="25"/>
  <c r="N10" i="25"/>
  <c r="E11" i="26" s="1"/>
  <c r="L20" i="25"/>
  <c r="N110" i="25"/>
  <c r="Q83" i="26" l="1"/>
  <c r="H101" i="26" s="1"/>
  <c r="V83" i="26"/>
  <c r="K101" i="26" s="1"/>
  <c r="Q133" i="26"/>
  <c r="H151" i="26" s="1"/>
  <c r="V133" i="26"/>
  <c r="K151" i="26" s="1"/>
  <c r="Q108" i="26"/>
  <c r="H126" i="26" s="1"/>
  <c r="V108" i="26"/>
  <c r="K126" i="26" s="1"/>
  <c r="Q58" i="26"/>
  <c r="H76" i="26" s="1"/>
  <c r="V58" i="26"/>
  <c r="K76" i="26" s="1"/>
  <c r="F152" i="26"/>
  <c r="F150" i="26"/>
  <c r="K150" i="26"/>
  <c r="K124" i="26"/>
  <c r="K127" i="26"/>
  <c r="K125" i="26"/>
  <c r="J124" i="26"/>
  <c r="O8" i="26"/>
  <c r="F26" i="26" s="1"/>
  <c r="T8" i="26"/>
  <c r="I26" i="26" s="1"/>
  <c r="P8" i="26"/>
  <c r="G26" i="26" s="1"/>
  <c r="U8" i="26"/>
  <c r="J26" i="26" s="1"/>
  <c r="G150" i="26"/>
  <c r="G127" i="26"/>
  <c r="I127" i="26"/>
  <c r="G124" i="26"/>
  <c r="K152" i="26"/>
  <c r="F149" i="26"/>
  <c r="J125" i="26"/>
  <c r="I100" i="26"/>
  <c r="F100" i="26"/>
  <c r="J150" i="26"/>
  <c r="J152" i="26"/>
  <c r="J149" i="26"/>
  <c r="I149" i="26"/>
  <c r="I152" i="26"/>
  <c r="F125" i="26"/>
  <c r="F124" i="26"/>
  <c r="F127" i="26"/>
  <c r="G99" i="26"/>
  <c r="G102" i="26"/>
  <c r="H150" i="26"/>
  <c r="H149" i="26"/>
  <c r="H152" i="26"/>
  <c r="H127" i="26"/>
  <c r="H124" i="26"/>
  <c r="H125" i="26"/>
  <c r="G125" i="26"/>
  <c r="J127" i="26"/>
  <c r="K149" i="26"/>
  <c r="G152" i="26"/>
  <c r="H100" i="26"/>
  <c r="K100" i="26"/>
  <c r="I102" i="26"/>
  <c r="I99" i="26"/>
  <c r="I124" i="26"/>
  <c r="H102" i="26"/>
  <c r="H99" i="26"/>
  <c r="K99" i="26"/>
  <c r="K102" i="26"/>
  <c r="I125" i="26"/>
  <c r="I150" i="26"/>
  <c r="G100" i="26"/>
  <c r="F99" i="26"/>
  <c r="F102" i="26"/>
  <c r="J96" i="26"/>
  <c r="G46" i="26"/>
  <c r="J46" i="26"/>
  <c r="J49" i="26" s="1"/>
  <c r="H46" i="26"/>
  <c r="H49" i="26" s="1"/>
  <c r="K46" i="26"/>
  <c r="K52" i="26" s="1"/>
  <c r="H71" i="26"/>
  <c r="K71" i="26"/>
  <c r="D71" i="26"/>
  <c r="F74" i="26" s="1"/>
  <c r="J71" i="26"/>
  <c r="G71" i="26"/>
  <c r="F49" i="26"/>
  <c r="F52" i="26"/>
  <c r="I49" i="26"/>
  <c r="I52" i="26"/>
  <c r="F50" i="26"/>
  <c r="I50" i="26"/>
  <c r="N20" i="25"/>
  <c r="H50" i="26" l="1"/>
  <c r="H52" i="26"/>
  <c r="V8" i="26"/>
  <c r="K26" i="26" s="1"/>
  <c r="Q8" i="26"/>
  <c r="H26" i="26" s="1"/>
  <c r="J99" i="26"/>
  <c r="J100" i="26"/>
  <c r="J102" i="26"/>
  <c r="J52" i="26"/>
  <c r="J50" i="26"/>
  <c r="G49" i="26"/>
  <c r="G50" i="26"/>
  <c r="G52" i="26"/>
  <c r="K50" i="26"/>
  <c r="G74" i="26"/>
  <c r="G75" i="26"/>
  <c r="G77" i="26"/>
  <c r="H77" i="26"/>
  <c r="H74" i="26"/>
  <c r="H75" i="26"/>
  <c r="J77" i="26"/>
  <c r="J74" i="26"/>
  <c r="J75" i="26"/>
  <c r="K49" i="26"/>
  <c r="I77" i="26"/>
  <c r="F75" i="26"/>
  <c r="I75" i="26"/>
  <c r="K77" i="26"/>
  <c r="K74" i="26"/>
  <c r="K75" i="26"/>
  <c r="I74" i="26"/>
  <c r="F77" i="26"/>
  <c r="J21" i="26" l="1"/>
  <c r="K21" i="26"/>
  <c r="I21" i="26"/>
  <c r="H21" i="26"/>
  <c r="C21" i="26"/>
  <c r="G21" i="26"/>
  <c r="E21" i="26"/>
  <c r="D21" i="26"/>
  <c r="G25" i="26" l="1"/>
  <c r="J24" i="26"/>
  <c r="J25" i="26"/>
  <c r="J27" i="26"/>
  <c r="I27" i="26"/>
  <c r="I24" i="26"/>
  <c r="I25" i="26"/>
  <c r="K24" i="26"/>
  <c r="K27" i="26"/>
  <c r="K25" i="26"/>
  <c r="F21" i="26"/>
  <c r="F25" i="26" s="1"/>
  <c r="H25" i="26"/>
  <c r="G24" i="26"/>
  <c r="G27" i="26"/>
  <c r="H27" i="26"/>
  <c r="H24" i="26"/>
  <c r="F24" i="26" l="1"/>
  <c r="F27" i="26"/>
</calcChain>
</file>

<file path=xl/comments1.xml><?xml version="1.0" encoding="utf-8"?>
<comments xmlns="http://schemas.openxmlformats.org/spreadsheetml/2006/main">
  <authors>
    <author>adelphi</author>
  </authors>
  <commentList>
    <comment ref="B6" authorId="0">
      <text>
        <r>
          <rPr>
            <b/>
            <u/>
            <sz val="9"/>
            <color indexed="81"/>
            <rFont val="Tahoma"/>
            <family val="2"/>
          </rPr>
          <t>Time required</t>
        </r>
        <r>
          <rPr>
            <b/>
            <sz val="9"/>
            <color indexed="81"/>
            <rFont val="Tahoma"/>
            <family val="2"/>
          </rPr>
          <t xml:space="preserve">
</t>
        </r>
        <r>
          <rPr>
            <sz val="9"/>
            <color indexed="81"/>
            <rFont val="Tahoma"/>
            <family val="2"/>
          </rPr>
          <t>Please indicated how many hours or days will be required to finalize each of the four steps.</t>
        </r>
        <r>
          <rPr>
            <sz val="9"/>
            <color indexed="81"/>
            <rFont val="Tahoma"/>
            <family val="2"/>
          </rPr>
          <t xml:space="preserve">
</t>
        </r>
      </text>
    </comment>
    <comment ref="C6" authorId="0">
      <text>
        <r>
          <rPr>
            <b/>
            <u/>
            <sz val="9"/>
            <color indexed="81"/>
            <rFont val="Tahoma"/>
            <family val="2"/>
          </rPr>
          <t>Company resources</t>
        </r>
        <r>
          <rPr>
            <b/>
            <sz val="9"/>
            <color indexed="81"/>
            <rFont val="Tahoma"/>
            <family val="2"/>
          </rPr>
          <t xml:space="preserve">
</t>
        </r>
        <r>
          <rPr>
            <sz val="9"/>
            <color indexed="81"/>
            <rFont val="Tahoma"/>
            <family val="2"/>
          </rPr>
          <t xml:space="preserve">Please indicate which resources will be required.
For example: Information on energy costs, list of suppliers, etc.
</t>
        </r>
      </text>
    </comment>
    <comment ref="D6" authorId="0">
      <text>
        <r>
          <rPr>
            <b/>
            <sz val="9"/>
            <color indexed="81"/>
            <rFont val="Tahoma"/>
            <family val="2"/>
          </rPr>
          <t xml:space="preserve">Location of assessment
</t>
        </r>
        <r>
          <rPr>
            <sz val="9"/>
            <color indexed="81"/>
            <rFont val="Tahoma"/>
            <family val="2"/>
          </rPr>
          <t>Please insert where each of the four steps will take place. 
For example:
Company headquarter (step 1)
Tour of the company premises (step 2)</t>
        </r>
      </text>
    </comment>
  </commentList>
</comments>
</file>

<file path=xl/comments10.xml><?xml version="1.0" encoding="utf-8"?>
<comments xmlns="http://schemas.openxmlformats.org/spreadsheetml/2006/main">
  <authors>
    <author>adelphi</author>
    <author>Janina Wohlgemuth</author>
    <author>Annica Cochu - adelphi</author>
  </authors>
  <commentList>
    <comment ref="A7" authorId="0">
      <text>
        <r>
          <rPr>
            <b/>
            <u/>
            <sz val="9"/>
            <color indexed="81"/>
            <rFont val="Tahoma"/>
            <family val="2"/>
          </rPr>
          <t>Scenario I</t>
        </r>
        <r>
          <rPr>
            <b/>
            <sz val="9"/>
            <color indexed="81"/>
            <rFont val="Tahoma"/>
            <family val="2"/>
          </rPr>
          <t xml:space="preserve">
</t>
        </r>
        <r>
          <rPr>
            <sz val="9"/>
            <color indexed="81"/>
            <rFont val="Tahoma"/>
            <family val="2"/>
          </rPr>
          <t xml:space="preserve">
Please first fill in the cells for a "medium" climate change scenario with medium negative effects for the company.
Then open "Scenrio II - Strong climate change" and repeat the process. 
</t>
        </r>
      </text>
    </comment>
    <comment ref="Q8" authorId="0">
      <text>
        <r>
          <rPr>
            <b/>
            <u/>
            <sz val="9"/>
            <color indexed="81"/>
            <rFont val="Tahoma"/>
            <family val="2"/>
          </rPr>
          <t>How likely is this scenario? (in %)</t>
        </r>
        <r>
          <rPr>
            <sz val="9"/>
            <color indexed="81"/>
            <rFont val="Tahoma"/>
            <family val="2"/>
          </rPr>
          <t xml:space="preserve">
Please calculate how likely it is that the respective climate phenomenon observed under Scenario I "medium climate change" takes place. 
The probability is calculated as follows: 
1 / X (with X = the amount of years during which the climate phenomenon can be observed). For example: 
- Every year: 1 / 1 = 100%
- Every 2 years: 1 / 2 = 50%
- Every 3 years: 1 / 3 = 33%
- Every 4 years: 1 / 4 = 25%
- Etc... 
</t>
        </r>
      </text>
    </comment>
    <comment ref="U8" authorId="0">
      <text>
        <r>
          <rPr>
            <b/>
            <u/>
            <sz val="9"/>
            <color indexed="81"/>
            <rFont val="Tahoma"/>
            <family val="2"/>
          </rPr>
          <t>By how much does the measure reduce these costs? (in %)</t>
        </r>
        <r>
          <rPr>
            <sz val="9"/>
            <color indexed="81"/>
            <rFont val="Tahoma"/>
            <family val="2"/>
          </rPr>
          <t xml:space="preserve">
Please estimate by how much the adaptation measure is going to reduce the expected negative effects of climate change for your company. 
</t>
        </r>
        <r>
          <rPr>
            <b/>
            <sz val="9"/>
            <color indexed="81"/>
            <rFont val="Tahoma"/>
            <family val="2"/>
          </rPr>
          <t>For example:</t>
        </r>
        <r>
          <rPr>
            <sz val="9"/>
            <color indexed="81"/>
            <rFont val="Tahoma"/>
            <family val="2"/>
          </rPr>
          <t xml:space="preserve">
100% - measure completely prevents negative effect (e.g. flood dam protects property from flooding)
50% - Reduces the negative effects by half (e.g. solar panels can deliver half of the electricity required in case of power outages?</t>
        </r>
      </text>
    </comment>
    <comment ref="B9" authorId="1">
      <text>
        <r>
          <rPr>
            <b/>
            <u/>
            <sz val="9"/>
            <color indexed="81"/>
            <rFont val="Tahoma"/>
            <family val="2"/>
          </rPr>
          <t>Expected costs of the negative effect</t>
        </r>
        <r>
          <rPr>
            <sz val="9"/>
            <color indexed="81"/>
            <rFont val="Tahoma"/>
            <family val="2"/>
          </rPr>
          <t xml:space="preserve">
The benefits of the adaptation measure equal the costs or losses that the company would incur if it did not take any measures to address the risk.
</t>
        </r>
        <r>
          <rPr>
            <b/>
            <sz val="9"/>
            <color indexed="81"/>
            <rFont val="Tahoma"/>
            <family val="2"/>
          </rPr>
          <t>For example:</t>
        </r>
        <r>
          <rPr>
            <sz val="9"/>
            <color indexed="81"/>
            <rFont val="Tahoma"/>
            <family val="2"/>
          </rPr>
          <t xml:space="preserve">
Lost revenue, repair/replacement costs and other costs
Please add additional columns if necessary.</t>
        </r>
      </text>
    </comment>
    <comment ref="H9" authorId="1">
      <text>
        <r>
          <rPr>
            <b/>
            <u/>
            <sz val="9"/>
            <color indexed="81"/>
            <rFont val="Tahoma"/>
            <family val="2"/>
          </rPr>
          <t>Climate independent benefits</t>
        </r>
        <r>
          <rPr>
            <sz val="9"/>
            <color indexed="81"/>
            <rFont val="Tahoma"/>
            <family val="2"/>
          </rPr>
          <t xml:space="preserve">
This includes benefits that the company could realize through the adaptation measure even if climate change would not happen.
</t>
        </r>
        <r>
          <rPr>
            <b/>
            <sz val="9"/>
            <color indexed="81"/>
            <rFont val="Tahoma"/>
            <family val="2"/>
          </rPr>
          <t>For example:</t>
        </r>
        <r>
          <rPr>
            <sz val="9"/>
            <color indexed="81"/>
            <rFont val="Tahoma"/>
            <family val="2"/>
          </rPr>
          <t xml:space="preserve">
Cost savings due to higher efficiency, additional revenue from productivity increase
Please add additional columns if necessary.</t>
        </r>
      </text>
    </comment>
    <comment ref="B10" authorId="2">
      <text>
        <r>
          <rPr>
            <b/>
            <u/>
            <sz val="9"/>
            <color indexed="81"/>
            <rFont val="Tahoma"/>
            <family val="2"/>
          </rPr>
          <t xml:space="preserve">Lost revenue </t>
        </r>
        <r>
          <rPr>
            <b/>
            <sz val="9"/>
            <color indexed="81"/>
            <rFont val="Tahoma"/>
            <family val="2"/>
          </rPr>
          <t xml:space="preserve">
</t>
        </r>
        <r>
          <rPr>
            <sz val="9"/>
            <color indexed="81"/>
            <rFont val="Tahoma"/>
            <family val="2"/>
          </rPr>
          <t>Revenue lost from productivity decrease or production interruption.</t>
        </r>
        <r>
          <rPr>
            <b/>
            <sz val="9"/>
            <color indexed="81"/>
            <rFont val="Tahoma"/>
            <family val="2"/>
          </rPr>
          <t xml:space="preserve">
For example:</t>
        </r>
        <r>
          <rPr>
            <sz val="9"/>
            <color indexed="81"/>
            <rFont val="Tahoma"/>
            <family val="2"/>
          </rPr>
          <t xml:space="preserve"> Increased energy efficiency, reduced personnel costs
</t>
        </r>
      </text>
    </comment>
    <comment ref="F10" authorId="0">
      <text>
        <r>
          <rPr>
            <b/>
            <u/>
            <sz val="9"/>
            <color indexed="81"/>
            <rFont val="Tahoma"/>
            <family val="2"/>
          </rPr>
          <t>Additional production costs</t>
        </r>
        <r>
          <rPr>
            <b/>
            <sz val="9"/>
            <color indexed="81"/>
            <rFont val="Tahoma"/>
            <family val="2"/>
          </rPr>
          <t xml:space="preserve">
For example: 
</t>
        </r>
        <r>
          <rPr>
            <sz val="9"/>
            <color indexed="81"/>
            <rFont val="Tahoma"/>
            <family val="2"/>
          </rPr>
          <t xml:space="preserve">Increased water or electricity price
</t>
        </r>
      </text>
    </comment>
    <comment ref="H10" authorId="2">
      <text>
        <r>
          <rPr>
            <b/>
            <u/>
            <sz val="9"/>
            <color indexed="81"/>
            <rFont val="Tahoma"/>
            <family val="2"/>
          </rPr>
          <t xml:space="preserve">Cost savings
</t>
        </r>
        <r>
          <rPr>
            <b/>
            <sz val="9"/>
            <color indexed="81"/>
            <rFont val="Tahoma"/>
            <family val="2"/>
          </rPr>
          <t xml:space="preserve">
For example: 
</t>
        </r>
        <r>
          <rPr>
            <sz val="9"/>
            <color indexed="81"/>
            <rFont val="Tahoma"/>
            <family val="2"/>
          </rPr>
          <t>Increased output of new machine</t>
        </r>
      </text>
    </comment>
  </commentList>
</comments>
</file>

<file path=xl/comments11.xml><?xml version="1.0" encoding="utf-8"?>
<comments xmlns="http://schemas.openxmlformats.org/spreadsheetml/2006/main">
  <authors>
    <author>adelphi</author>
  </authors>
  <commentList>
    <comment ref="C3" authorId="0">
      <text>
        <r>
          <rPr>
            <b/>
            <u/>
            <sz val="9"/>
            <color indexed="81"/>
            <rFont val="Tahoma"/>
            <family val="2"/>
          </rPr>
          <t>Discount rate</t>
        </r>
        <r>
          <rPr>
            <b/>
            <sz val="9"/>
            <color indexed="81"/>
            <rFont val="Tahoma"/>
            <family val="2"/>
          </rPr>
          <t xml:space="preserve">
</t>
        </r>
        <r>
          <rPr>
            <sz val="9"/>
            <color indexed="81"/>
            <rFont val="Tahoma"/>
            <family val="2"/>
          </rPr>
          <t>Please indicate the discount rate. 
The discount rate should be at least as high as current market interest rates.</t>
        </r>
      </text>
    </comment>
  </commentList>
</comments>
</file>

<file path=xl/comments12.xml><?xml version="1.0" encoding="utf-8"?>
<comments xmlns="http://schemas.openxmlformats.org/spreadsheetml/2006/main">
  <authors>
    <author>adelphi</author>
  </authors>
  <commentList>
    <comment ref="B3"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Please insert the adaptation measures or business opportunities that you suggest should be implemented immediately, e.g. within the next year.
</t>
        </r>
      </text>
    </comment>
    <comment ref="C3" authorId="0">
      <text>
        <r>
          <rPr>
            <b/>
            <u/>
            <sz val="9"/>
            <color indexed="81"/>
            <rFont val="Tahoma"/>
            <family val="2"/>
          </rPr>
          <t>Prio</t>
        </r>
        <r>
          <rPr>
            <b/>
            <sz val="9"/>
            <color indexed="81"/>
            <rFont val="Tahoma"/>
            <charset val="1"/>
          </rPr>
          <t xml:space="preserve">
</t>
        </r>
        <r>
          <rPr>
            <sz val="9"/>
            <color indexed="81"/>
            <rFont val="Tahoma"/>
            <family val="2"/>
          </rPr>
          <t>Please note which priority the adaptation measure has, based on the risk assessment (Sheet 2.1a).</t>
        </r>
        <r>
          <rPr>
            <sz val="9"/>
            <color indexed="81"/>
            <rFont val="Tahoma"/>
            <charset val="1"/>
          </rPr>
          <t xml:space="preserve">
</t>
        </r>
      </text>
    </comment>
    <comment ref="D3" authorId="0">
      <text>
        <r>
          <rPr>
            <b/>
            <u/>
            <sz val="9"/>
            <color indexed="81"/>
            <rFont val="Tahoma"/>
            <family val="2"/>
          </rPr>
          <t>Ranking of measure according to CBA</t>
        </r>
        <r>
          <rPr>
            <b/>
            <sz val="9"/>
            <color indexed="81"/>
            <rFont val="Tahoma"/>
            <family val="2"/>
          </rPr>
          <t xml:space="preserve">
</t>
        </r>
        <r>
          <rPr>
            <sz val="9"/>
            <color indexed="81"/>
            <rFont val="Tahoma"/>
            <family val="2"/>
          </rPr>
          <t xml:space="preserve">Please note which rank (e.g. 1, 2, 3, …) the adaptation measure achieved according to the Cost-Benefit Analysis. 
This ranking will most likely be based on the overall outcomes of the CBA - the better the financial ratios, the more economically attractive the measure. Yet, some of the financial variables might be more important to an SMEs than others (e.g. payback period more important than IRR), depending on the company's situation. Individual investment criteria have to be considered when analyzing the results of the CBA. </t>
        </r>
      </text>
    </comment>
    <comment ref="E3" authorId="0">
      <text>
        <r>
          <rPr>
            <b/>
            <u/>
            <sz val="9"/>
            <color indexed="81"/>
            <rFont val="Tahoma"/>
            <family val="2"/>
          </rPr>
          <t xml:space="preserve">Risk addressed
</t>
        </r>
        <r>
          <rPr>
            <sz val="9"/>
            <color indexed="81"/>
            <rFont val="Tahoma"/>
            <family val="2"/>
          </rPr>
          <t xml:space="preserve">If relevant, please write down which risk the adaptation measure addresses. 
</t>
        </r>
      </text>
    </comment>
    <comment ref="F3" authorId="0">
      <text>
        <r>
          <rPr>
            <b/>
            <u/>
            <sz val="9"/>
            <color indexed="81"/>
            <rFont val="Tahoma"/>
            <family val="2"/>
          </rPr>
          <t>Expected market change / changed production conditions</t>
        </r>
        <r>
          <rPr>
            <b/>
            <sz val="9"/>
            <color indexed="81"/>
            <rFont val="Tahoma"/>
            <family val="2"/>
          </rPr>
          <t xml:space="preserve">
</t>
        </r>
        <r>
          <rPr>
            <sz val="9"/>
            <color indexed="81"/>
            <rFont val="Tahoma"/>
            <family val="2"/>
          </rPr>
          <t>If relevant, please write down which market change / changed production conditions have been identified to allow for the new business opportunity.</t>
        </r>
      </text>
    </comment>
    <comment ref="G3" authorId="0">
      <text>
        <r>
          <rPr>
            <b/>
            <u/>
            <sz val="9"/>
            <color indexed="81"/>
            <rFont val="Tahoma"/>
            <family val="2"/>
          </rPr>
          <t>Additional advantages and synergies</t>
        </r>
        <r>
          <rPr>
            <b/>
            <sz val="9"/>
            <color indexed="81"/>
            <rFont val="Tahoma"/>
            <family val="2"/>
          </rPr>
          <t xml:space="preserve">
</t>
        </r>
        <r>
          <rPr>
            <sz val="9"/>
            <color indexed="81"/>
            <rFont val="Tahoma"/>
            <family val="2"/>
          </rPr>
          <t xml:space="preserve">If relevant, write down which 
additional positive effect the adaptation measure has for the company. Additional benefits go beyond reducing the vulnerability of the company to climate change. 
</t>
        </r>
        <r>
          <rPr>
            <b/>
            <sz val="9"/>
            <color indexed="81"/>
            <rFont val="Tahoma"/>
            <family val="2"/>
          </rPr>
          <t>For example:</t>
        </r>
        <r>
          <rPr>
            <sz val="9"/>
            <color indexed="81"/>
            <rFont val="Tahoma"/>
            <family val="2"/>
          </rPr>
          <t xml:space="preserve">
Improved stakeholder relationships, climate protection, reduced production costs</t>
        </r>
      </text>
    </comment>
    <comment ref="H3" authorId="0">
      <text>
        <r>
          <rPr>
            <b/>
            <u/>
            <sz val="9"/>
            <color indexed="81"/>
            <rFont val="Tahoma"/>
            <family val="2"/>
          </rPr>
          <t>Technology level</t>
        </r>
        <r>
          <rPr>
            <b/>
            <sz val="9"/>
            <color indexed="81"/>
            <rFont val="Tahoma"/>
            <family val="2"/>
          </rPr>
          <t xml:space="preserve">
</t>
        </r>
        <r>
          <rPr>
            <sz val="9"/>
            <color indexed="81"/>
            <rFont val="Tahoma"/>
            <family val="2"/>
          </rPr>
          <t>Please copy the technology level of this adaptation measure from Sheet 3.1 .</t>
        </r>
      </text>
    </comment>
    <comment ref="I3" authorId="0">
      <text>
        <r>
          <rPr>
            <b/>
            <u/>
            <sz val="9"/>
            <color indexed="81"/>
            <rFont val="Tahoma"/>
            <family val="2"/>
          </rPr>
          <t>Potential barriers and conflicts</t>
        </r>
        <r>
          <rPr>
            <b/>
            <sz val="9"/>
            <color indexed="81"/>
            <rFont val="Tahoma"/>
            <family val="2"/>
          </rPr>
          <t xml:space="preserve">
</t>
        </r>
        <r>
          <rPr>
            <sz val="9"/>
            <color indexed="81"/>
            <rFont val="Tahoma"/>
            <family val="2"/>
          </rPr>
          <t xml:space="preserve">Please identify potential barriers and conflicts for the implementation of this measure. Such challenges could arise, for example, from the feasibility level or negative side effects identified in Sheets 3.1 and 3.2. 
</t>
        </r>
        <r>
          <rPr>
            <b/>
            <sz val="9"/>
            <color indexed="81"/>
            <rFont val="Tahoma"/>
            <family val="2"/>
          </rPr>
          <t>For example:</t>
        </r>
        <r>
          <rPr>
            <sz val="9"/>
            <color indexed="81"/>
            <rFont val="Tahoma"/>
            <family val="2"/>
          </rPr>
          <t xml:space="preserve">
Developing new products bears great risk as the company does not have experience with customers / market</t>
        </r>
      </text>
    </comment>
    <comment ref="J3" authorId="0">
      <text>
        <r>
          <rPr>
            <b/>
            <u/>
            <sz val="9"/>
            <color indexed="81"/>
            <rFont val="Tahoma"/>
            <family val="2"/>
          </rPr>
          <t>Ideas for overcoming barriers</t>
        </r>
        <r>
          <rPr>
            <b/>
            <sz val="9"/>
            <color indexed="81"/>
            <rFont val="Tahoma"/>
            <family val="2"/>
          </rPr>
          <t xml:space="preserve">
</t>
        </r>
        <r>
          <rPr>
            <sz val="9"/>
            <color indexed="81"/>
            <rFont val="Tahoma"/>
            <family val="2"/>
          </rPr>
          <t xml:space="preserve">Please identify ways of overcoming the barriers.
</t>
        </r>
        <r>
          <rPr>
            <b/>
            <sz val="9"/>
            <color indexed="81"/>
            <rFont val="Tahoma"/>
            <family val="2"/>
          </rPr>
          <t>For example:</t>
        </r>
        <r>
          <rPr>
            <sz val="9"/>
            <color indexed="81"/>
            <rFont val="Tahoma"/>
            <family val="2"/>
          </rPr>
          <t xml:space="preserve">
Conduct market study to understand customer needs and potential for new product. </t>
        </r>
      </text>
    </comment>
    <comment ref="L3" authorId="0">
      <text>
        <r>
          <rPr>
            <b/>
            <u/>
            <sz val="9"/>
            <color indexed="81"/>
            <rFont val="Tahoma"/>
            <family val="2"/>
          </rPr>
          <t>Success indicators, monitoring activities</t>
        </r>
        <r>
          <rPr>
            <sz val="9"/>
            <color indexed="81"/>
            <rFont val="Tahoma"/>
            <family val="2"/>
          </rPr>
          <t xml:space="preserve">
Please identify indicators (and, if possible, target values) for measuring whether the adaptation measure has led to success by reducing the negative effects of climate change on the company or by seizing opportunities. 
</t>
        </r>
        <r>
          <rPr>
            <b/>
            <sz val="9"/>
            <color indexed="81"/>
            <rFont val="Tahoma"/>
            <family val="2"/>
          </rPr>
          <t>For example:</t>
        </r>
        <r>
          <rPr>
            <sz val="9"/>
            <color indexed="81"/>
            <rFont val="Tahoma"/>
            <family val="2"/>
          </rPr>
          <t xml:space="preserve">
Indicator: Total cost of flood damage prevented; Target value: USD 50,000
Also note down, how and when the company's performance on these inidcators will be measured.
</t>
        </r>
        <r>
          <rPr>
            <b/>
            <sz val="9"/>
            <color indexed="81"/>
            <rFont val="Tahoma"/>
            <family val="2"/>
          </rPr>
          <t>For example:</t>
        </r>
        <r>
          <rPr>
            <sz val="9"/>
            <color indexed="81"/>
            <rFont val="Tahoma"/>
            <family val="2"/>
          </rPr>
          <t xml:space="preserve">
Constant monitoring of flood damages, evaluation of data and reporting of results every 12 months
</t>
        </r>
      </text>
    </comment>
    <comment ref="B10"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Please insert the adaptation measures or business opportunities that you suggest should be implemented within the next 2-3 years. </t>
        </r>
      </text>
    </comment>
    <comment ref="B17"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
Please insert the adaptation measures or business opportunities that you suggest should be implemented within the next 4-8 years. 
</t>
        </r>
      </text>
    </comment>
  </commentList>
</comments>
</file>

<file path=xl/comments13.xml><?xml version="1.0" encoding="utf-8"?>
<comments xmlns="http://schemas.openxmlformats.org/spreadsheetml/2006/main">
  <authors>
    <author>adelphi</author>
  </authors>
  <commentList>
    <comment ref="B3" authorId="0">
      <text>
        <r>
          <rPr>
            <b/>
            <u/>
            <sz val="9"/>
            <color indexed="81"/>
            <rFont val="Tahoma"/>
            <family val="2"/>
          </rPr>
          <t xml:space="preserve">Issue / measure to communicate:
</t>
        </r>
        <r>
          <rPr>
            <b/>
            <sz val="9"/>
            <color indexed="81"/>
            <rFont val="Tahoma"/>
            <family val="2"/>
          </rPr>
          <t xml:space="preserve">
</t>
        </r>
        <r>
          <rPr>
            <sz val="9"/>
            <color indexed="81"/>
            <rFont val="Tahoma"/>
            <family val="2"/>
          </rPr>
          <t xml:space="preserve">Please note down what you have to communicate internally (e.g. employees)
</t>
        </r>
      </text>
    </comment>
    <comment ref="C3" authorId="0">
      <text>
        <r>
          <rPr>
            <b/>
            <u/>
            <sz val="9"/>
            <color indexed="81"/>
            <rFont val="Tahoma"/>
            <family val="2"/>
          </rPr>
          <t>Target group</t>
        </r>
        <r>
          <rPr>
            <sz val="9"/>
            <color indexed="81"/>
            <rFont val="Tahoma"/>
            <family val="2"/>
          </rPr>
          <t xml:space="preserve">
Please describe who is the exact target group of the communication measure.</t>
        </r>
      </text>
    </comment>
    <comment ref="D3" authorId="0">
      <text>
        <r>
          <rPr>
            <b/>
            <u/>
            <sz val="9"/>
            <color indexed="81"/>
            <rFont val="Tahoma"/>
            <family val="2"/>
          </rPr>
          <t xml:space="preserve">Aim
</t>
        </r>
        <r>
          <rPr>
            <sz val="9"/>
            <color indexed="81"/>
            <rFont val="Tahoma"/>
            <family val="2"/>
          </rPr>
          <t xml:space="preserve">
Please describe you would like to achieve with this measure, particularly regarding what the target groups is meant to think, feel or do. </t>
        </r>
      </text>
    </comment>
    <comment ref="E3" authorId="0">
      <text>
        <r>
          <rPr>
            <b/>
            <u/>
            <sz val="9"/>
            <color indexed="81"/>
            <rFont val="Tahoma"/>
            <family val="2"/>
          </rPr>
          <t xml:space="preserve">Means of communication
</t>
        </r>
        <r>
          <rPr>
            <sz val="9"/>
            <color indexed="81"/>
            <rFont val="Tahoma"/>
            <family val="2"/>
          </rPr>
          <t xml:space="preserve">
Please note what kind of communication measure you are planning to apply (e.g. info meeting, brochures)
</t>
        </r>
      </text>
    </comment>
    <comment ref="F3" authorId="0">
      <text>
        <r>
          <rPr>
            <b/>
            <u/>
            <sz val="9"/>
            <color indexed="81"/>
            <rFont val="Tahoma"/>
            <family val="2"/>
          </rPr>
          <t>Time / frequency</t>
        </r>
        <r>
          <rPr>
            <b/>
            <sz val="9"/>
            <color indexed="81"/>
            <rFont val="Tahoma"/>
            <family val="2"/>
          </rPr>
          <t xml:space="preserve">
</t>
        </r>
        <r>
          <rPr>
            <sz val="9"/>
            <color indexed="81"/>
            <rFont val="Tahoma"/>
            <family val="2"/>
          </rPr>
          <t>Please insert when and how often you will use the communication measure</t>
        </r>
      </text>
    </comment>
    <comment ref="G3" authorId="0">
      <text>
        <r>
          <rPr>
            <b/>
            <u/>
            <sz val="9"/>
            <color indexed="81"/>
            <rFont val="Tahoma"/>
            <family val="2"/>
          </rPr>
          <t>Responsibility</t>
        </r>
        <r>
          <rPr>
            <sz val="9"/>
            <color indexed="81"/>
            <rFont val="Tahoma"/>
            <family val="2"/>
          </rPr>
          <t xml:space="preserve">
Please determine who will be responsible for leading the development and implementation of the communication measure. </t>
        </r>
      </text>
    </comment>
    <comment ref="B11" authorId="0">
      <text>
        <r>
          <rPr>
            <b/>
            <u/>
            <sz val="9"/>
            <color indexed="81"/>
            <rFont val="Tahoma"/>
            <family val="2"/>
          </rPr>
          <t>Issue / measure to communicate:</t>
        </r>
        <r>
          <rPr>
            <b/>
            <sz val="9"/>
            <color indexed="81"/>
            <rFont val="Tahoma"/>
            <family val="2"/>
          </rPr>
          <t xml:space="preserve">
</t>
        </r>
        <r>
          <rPr>
            <sz val="9"/>
            <color indexed="81"/>
            <rFont val="Tahoma"/>
            <family val="2"/>
          </rPr>
          <t>Please note down what you have to communicate externally (e.g. customers, suppliers, etc.)</t>
        </r>
      </text>
    </comment>
  </commentList>
</comments>
</file>

<file path=xl/comments2.xml><?xml version="1.0" encoding="utf-8"?>
<comments xmlns="http://schemas.openxmlformats.org/spreadsheetml/2006/main">
  <authors>
    <author>adelphi</author>
  </authors>
  <commentList>
    <comment ref="F3" authorId="0">
      <text>
        <r>
          <rPr>
            <b/>
            <u/>
            <sz val="9"/>
            <color indexed="81"/>
            <rFont val="Tahoma"/>
            <family val="2"/>
          </rPr>
          <t>Importance</t>
        </r>
        <r>
          <rPr>
            <b/>
            <sz val="9"/>
            <color indexed="81"/>
            <rFont val="Tahoma"/>
            <family val="2"/>
          </rPr>
          <t xml:space="preserve">
</t>
        </r>
        <r>
          <rPr>
            <sz val="9"/>
            <color indexed="81"/>
            <rFont val="Tahoma"/>
            <family val="2"/>
          </rPr>
          <t xml:space="preserve">
Please indicate how important the respective infrastructure, resource or other factor is for the company. 
</t>
        </r>
      </text>
    </comment>
    <comment ref="G3" authorId="0">
      <text>
        <r>
          <rPr>
            <b/>
            <sz val="9"/>
            <color indexed="81"/>
            <rFont val="Tahoma"/>
            <family val="2"/>
          </rPr>
          <t xml:space="preserve">Ideas for measures
</t>
        </r>
        <r>
          <rPr>
            <sz val="9"/>
            <color indexed="81"/>
            <rFont val="Tahoma"/>
            <family val="2"/>
          </rPr>
          <t xml:space="preserve">Please write down ideas that can help to reduce negative effects of climate change on your company or that make it stronger. 
</t>
        </r>
      </text>
    </comment>
  </commentList>
</comments>
</file>

<file path=xl/comments3.xml><?xml version="1.0" encoding="utf-8"?>
<comments xmlns="http://schemas.openxmlformats.org/spreadsheetml/2006/main">
  <authors>
    <author>adelphi</author>
  </authors>
  <commentList>
    <comment ref="B3" authorId="0">
      <text>
        <r>
          <rPr>
            <b/>
            <u/>
            <sz val="9"/>
            <color indexed="81"/>
            <rFont val="Tahoma"/>
            <family val="2"/>
          </rPr>
          <t xml:space="preserve">Past or future climate phenomenon
</t>
        </r>
        <r>
          <rPr>
            <sz val="9"/>
            <color indexed="81"/>
            <rFont val="Tahoma"/>
            <family val="2"/>
          </rPr>
          <t>Please add climate phenomena that
- have occurred in the past 
- are expected to occur in the future</t>
        </r>
        <r>
          <rPr>
            <b/>
            <u/>
            <sz val="9"/>
            <color indexed="81"/>
            <rFont val="Tahoma"/>
            <family val="2"/>
          </rPr>
          <t xml:space="preserve">
</t>
        </r>
        <r>
          <rPr>
            <sz val="9"/>
            <color indexed="81"/>
            <rFont val="Tahoma"/>
            <family val="2"/>
          </rPr>
          <t>A climate phenomenon is an observable climate event or trend resulting from climate change. For example:
- increase in average temperature
- increase in short but heavy rainfalls
- sea level rise
- etc.</t>
        </r>
      </text>
    </comment>
    <comment ref="C3" authorId="0">
      <text>
        <r>
          <rPr>
            <b/>
            <u/>
            <sz val="9"/>
            <color indexed="81"/>
            <rFont val="Tahoma"/>
            <family val="2"/>
          </rPr>
          <t>Point in time</t>
        </r>
        <r>
          <rPr>
            <b/>
            <sz val="9"/>
            <color indexed="81"/>
            <rFont val="Tahoma"/>
            <family val="2"/>
          </rPr>
          <t xml:space="preserve">
</t>
        </r>
        <r>
          <rPr>
            <sz val="9"/>
            <color indexed="81"/>
            <rFont val="Tahoma"/>
            <family val="2"/>
          </rPr>
          <t xml:space="preserve">Please add when this climate phenomenon has happened / is expected to happen and how often (frequency)
</t>
        </r>
      </text>
    </comment>
    <comment ref="D3" authorId="0">
      <text>
        <r>
          <rPr>
            <b/>
            <u/>
            <sz val="9"/>
            <color indexed="81"/>
            <rFont val="Tahoma"/>
            <family val="2"/>
          </rPr>
          <t>Climate impacts</t>
        </r>
        <r>
          <rPr>
            <b/>
            <sz val="9"/>
            <color indexed="81"/>
            <rFont val="Tahoma"/>
            <family val="2"/>
          </rPr>
          <t xml:space="preserve">
</t>
        </r>
        <r>
          <rPr>
            <sz val="9"/>
            <color indexed="81"/>
            <rFont val="Tahoma"/>
            <family val="2"/>
          </rPr>
          <t xml:space="preserve">Please add the impacts that the climate phenomenon has on human or natural systems that are relevant for your company. 
Please note: You should mention the respective climate pheonmenon in parentheses in order to remind yourself of the underlying cause of the climate impact. 
For example:
- flooding (due to heavy rain)
- heating up of indoor temperatures (due to heat wave)
Please use a new line for each impact. 
Please note: In this methodology, an impact does not affect your company directly - rather it affects critical infra-structure, resources and other aspects of the environment in which your company operates. </t>
        </r>
      </text>
    </comment>
    <comment ref="E3" authorId="0">
      <text>
        <r>
          <rPr>
            <b/>
            <u/>
            <sz val="9"/>
            <color indexed="81"/>
            <rFont val="Tahoma"/>
            <family val="2"/>
          </rPr>
          <t>Experienced negative or positive effects on the company</t>
        </r>
        <r>
          <rPr>
            <b/>
            <sz val="9"/>
            <color indexed="81"/>
            <rFont val="Tahoma"/>
            <family val="2"/>
          </rPr>
          <t xml:space="preserve">
</t>
        </r>
        <r>
          <rPr>
            <sz val="9"/>
            <color indexed="81"/>
            <rFont val="Tahoma"/>
            <family val="2"/>
          </rPr>
          <t xml:space="preserve">Please describe how the climate impacts have (negatively or positively) affected your company.
Please note: You should mention the respective climate impact in parentheses in order to remind yourself of the underlying cause of the negative business effect. 
For example: 
- Supply shortage (due to road flooding)
- Reduced productivity of workers (due to high indoor temperatures)
Please use a new line for each effect.
Please note: You can also think backwards - write down in this column how your company is affected by the climate and then determine underlying climate phenomena and their impacts. </t>
        </r>
      </text>
    </comment>
    <comment ref="F3" authorId="0">
      <text>
        <r>
          <rPr>
            <b/>
            <u/>
            <sz val="9"/>
            <color indexed="81"/>
            <rFont val="Tahoma"/>
            <family val="2"/>
          </rPr>
          <t>Subsequent measures taken</t>
        </r>
        <r>
          <rPr>
            <sz val="9"/>
            <color indexed="81"/>
            <rFont val="Tahoma"/>
            <family val="2"/>
          </rPr>
          <t xml:space="preserve">
Please add how your company has reacted to past negative or positive effects of climate change on the business. 
For example:
- Increasing storage area (to cope with supply shortages during rainy periods)
- Installation of air conditioning (to reduce employees' heat stress) 
Please use a new line for each measure. For use in later sheets it is helpful to mention the effect in parentheses.</t>
        </r>
      </text>
    </comment>
    <comment ref="G3" authorId="0">
      <text>
        <r>
          <rPr>
            <b/>
            <u/>
            <sz val="9"/>
            <color indexed="81"/>
            <rFont val="Tahoma"/>
            <family val="2"/>
          </rPr>
          <t>Future trend</t>
        </r>
        <r>
          <rPr>
            <sz val="9"/>
            <color indexed="81"/>
            <rFont val="Tahoma"/>
            <family val="2"/>
          </rPr>
          <t xml:space="preserve">
Please describe how the phenomenon described in column B is going to develop in the future, i.e. how the weather will change in the next 1, 5 or 10 years.
You should ask yourself:
- Will the pheomenon become stronger?
- Will the pehonomenon occur more often?
Please note: You might have already identified some future climate phenomena in column B. Here you can add more detail on these phenomena. Otherwise, just work with those phenomena that your company has already observed in the last years.</t>
        </r>
      </text>
    </comment>
    <comment ref="H3" authorId="0">
      <text>
        <r>
          <rPr>
            <b/>
            <u/>
            <sz val="9"/>
            <color indexed="81"/>
            <rFont val="Tahoma"/>
            <family val="2"/>
          </rPr>
          <t>Notes and comments</t>
        </r>
        <r>
          <rPr>
            <b/>
            <sz val="9"/>
            <color indexed="81"/>
            <rFont val="Tahoma"/>
            <family val="2"/>
          </rPr>
          <t xml:space="preserve">
</t>
        </r>
        <r>
          <rPr>
            <sz val="9"/>
            <color indexed="81"/>
            <rFont val="Tahoma"/>
            <family val="2"/>
          </rPr>
          <t xml:space="preserve">Please add anything that you think is relevant for the analysis or that you would like to keep in mind.
</t>
        </r>
      </text>
    </comment>
  </commentList>
</comments>
</file>

<file path=xl/comments4.xml><?xml version="1.0" encoding="utf-8"?>
<comments xmlns="http://schemas.openxmlformats.org/spreadsheetml/2006/main">
  <authors>
    <author>Christian Kind</author>
    <author>adelphi</author>
    <author>Till Mohns</author>
    <author>Heike Mewes</author>
    <author xml:space="preserve"> Till Mohns</author>
  </authors>
  <commentList>
    <comment ref="B2" authorId="0">
      <text>
        <r>
          <rPr>
            <b/>
            <u/>
            <sz val="8"/>
            <color indexed="81"/>
            <rFont val="Arial"/>
            <family val="2"/>
          </rPr>
          <t>Climate impact</t>
        </r>
        <r>
          <rPr>
            <sz val="8"/>
            <color indexed="81"/>
            <rFont val="Arial"/>
            <family val="2"/>
          </rPr>
          <t xml:space="preserve">
The Excel Tool automatically transfers the climate impacts from sheet 1 "Past and future impacts".
If you want to change anything about the impacts (e.g. description, order) please change it in sheet 1 or adapt/delete the formula in the respective cell.</t>
        </r>
      </text>
    </comment>
    <comment ref="C2" authorId="1">
      <text>
        <r>
          <rPr>
            <b/>
            <u/>
            <sz val="8"/>
            <color indexed="81"/>
            <rFont val="Arial"/>
            <family val="2"/>
          </rPr>
          <t xml:space="preserve">Negative business effect
</t>
        </r>
        <r>
          <rPr>
            <sz val="8"/>
            <color indexed="81"/>
            <rFont val="Arial"/>
            <family val="2"/>
          </rPr>
          <t xml:space="preserve">
The Excel Tool automatically transfers the business effects from sheet 1 "Past and future impacts".
Please delete all lines that describe a business opportunity. These will be assessed in sheet 2.2.
If you want to change anything about the specific business effects (e.g. description, order) please change it in sheet 1 or adapt/delete the formula in the respective cell.</t>
        </r>
      </text>
    </comment>
    <comment ref="D2" authorId="1">
      <text>
        <r>
          <rPr>
            <b/>
            <u/>
            <sz val="8"/>
            <color indexed="81"/>
            <rFont val="Tahoma"/>
            <family val="2"/>
          </rPr>
          <t>Description</t>
        </r>
        <r>
          <rPr>
            <b/>
            <sz val="8"/>
            <color indexed="81"/>
            <rFont val="Tahoma"/>
            <family val="2"/>
          </rPr>
          <t xml:space="preserve">
</t>
        </r>
        <r>
          <rPr>
            <sz val="8"/>
            <color indexed="81"/>
            <rFont val="Tahoma"/>
            <family val="2"/>
          </rPr>
          <t xml:space="preserve">Please describe the negative business effect in more detail. 
Please also consider the climate trends identified in sheet 1. If the climate phenomenon and impacts are likely to become stronger in the future then this will probably have more negative effects on the company than currently. </t>
        </r>
      </text>
    </comment>
    <comment ref="E2" authorId="1">
      <text>
        <r>
          <rPr>
            <b/>
            <u/>
            <sz val="8"/>
            <color indexed="81"/>
            <rFont val="Tahoma"/>
            <family val="2"/>
          </rPr>
          <t>Timeframe considered</t>
        </r>
        <r>
          <rPr>
            <sz val="8"/>
            <color indexed="81"/>
            <rFont val="Tahoma"/>
            <family val="2"/>
          </rPr>
          <t xml:space="preserve">
Please indicate which timeframe you are looking at, e.g. the next 10 or 15 years.
</t>
        </r>
      </text>
    </comment>
    <comment ref="F2" authorId="2">
      <text>
        <r>
          <rPr>
            <b/>
            <u/>
            <sz val="8"/>
            <color indexed="81"/>
            <rFont val="Arial"/>
            <family val="2"/>
          </rPr>
          <t>Probability</t>
        </r>
        <r>
          <rPr>
            <sz val="8"/>
            <color indexed="81"/>
            <rFont val="Arial"/>
            <family val="2"/>
          </rPr>
          <t xml:space="preserve">
Suggestion: </t>
        </r>
        <r>
          <rPr>
            <b/>
            <sz val="8"/>
            <color indexed="81"/>
            <rFont val="Arial"/>
            <family val="2"/>
          </rPr>
          <t xml:space="preserve">use scores between 1 and 5. </t>
        </r>
        <r>
          <rPr>
            <sz val="8"/>
            <color indexed="81"/>
            <rFont val="Arial"/>
            <family val="2"/>
          </rPr>
          <t xml:space="preserve">
For values 1, 3 and 5 the following descriptions can serve as reference:
</t>
        </r>
        <r>
          <rPr>
            <b/>
            <sz val="8"/>
            <color indexed="81"/>
            <rFont val="Arial"/>
            <family val="2"/>
          </rPr>
          <t xml:space="preserve">Likelihood of 1
</t>
        </r>
        <r>
          <rPr>
            <sz val="8"/>
            <color indexed="81"/>
            <rFont val="Arial"/>
            <family val="2"/>
          </rPr>
          <t xml:space="preserve">a) The occurrence of the climate phenomenon is not very likely
b) It has not occurred in the past and is not expected to occur in the next 1-2 years
c) Once the climate phenomenon occurs, the impact does not follow directly and/or other circumstances are important for the impact to follow 
</t>
        </r>
        <r>
          <rPr>
            <b/>
            <sz val="8"/>
            <color indexed="81"/>
            <rFont val="Arial"/>
            <family val="2"/>
          </rPr>
          <t xml:space="preserve">Likelihood of 3  
</t>
        </r>
        <r>
          <rPr>
            <sz val="8"/>
            <color indexed="81"/>
            <rFont val="Arial"/>
            <family val="2"/>
          </rPr>
          <t xml:space="preserve">a) The occurrence of the climate phenomenon is deemed possible 
b) It has occurred in the past and /or it is expected to occur but not in the next 1-2 years
c) Once the climate phenomenon occurs, the impact follows with only little delay and/or circumstances are not important for it to occur
</t>
        </r>
        <r>
          <rPr>
            <b/>
            <sz val="8"/>
            <color indexed="81"/>
            <rFont val="Arial"/>
            <family val="2"/>
          </rPr>
          <t xml:space="preserve">Likelihood of 5  
</t>
        </r>
        <r>
          <rPr>
            <sz val="8"/>
            <color indexed="81"/>
            <rFont val="Arial"/>
            <family val="2"/>
          </rPr>
          <t xml:space="preserve">a) The occurrence of the climate phenomenon is deemed likely 
b) It has occurred in the past and/or it is expected to occur in the next 1-2 years
c) Once the climate phenomenon occurs, the impact follows directly and immediately after
The in-between scores of </t>
        </r>
        <r>
          <rPr>
            <b/>
            <sz val="8"/>
            <color indexed="81"/>
            <rFont val="Arial"/>
            <family val="2"/>
          </rPr>
          <t xml:space="preserve">2 and 4 </t>
        </r>
        <r>
          <rPr>
            <sz val="8"/>
            <color indexed="81"/>
            <rFont val="Arial"/>
            <family val="2"/>
          </rPr>
          <t xml:space="preserve">should be given if in comparison with other risks the likelihood is deemed higher or lower, or if not all three of the respectively higher likelihood criteria are fulfilled.
</t>
        </r>
      </text>
    </comment>
    <comment ref="G2" authorId="2">
      <text>
        <r>
          <rPr>
            <b/>
            <u/>
            <sz val="8"/>
            <color indexed="81"/>
            <rFont val="Arial"/>
            <family val="2"/>
          </rPr>
          <t>Magnitude</t>
        </r>
        <r>
          <rPr>
            <sz val="8"/>
            <color indexed="81"/>
            <rFont val="Arial"/>
            <family val="2"/>
          </rPr>
          <t xml:space="preserve">
Suggestion: </t>
        </r>
        <r>
          <rPr>
            <b/>
            <sz val="8"/>
            <color indexed="81"/>
            <rFont val="Arial"/>
            <family val="2"/>
          </rPr>
          <t xml:space="preserve">use scores between 1 and 5. </t>
        </r>
        <r>
          <rPr>
            <sz val="8"/>
            <color indexed="81"/>
            <rFont val="Arial"/>
            <family val="2"/>
          </rPr>
          <t xml:space="preserve">
For values 1, 3 and 5 the following descriptions can serve as reference:
</t>
        </r>
        <r>
          <rPr>
            <b/>
            <sz val="8"/>
            <color indexed="81"/>
            <rFont val="Arial"/>
            <family val="2"/>
          </rPr>
          <t xml:space="preserve">Potential negative effects of 1:
</t>
        </r>
        <r>
          <rPr>
            <sz val="8"/>
            <color indexed="81"/>
            <rFont val="Arial"/>
            <family val="2"/>
          </rPr>
          <t xml:space="preserve">a) Negative effects occur but teheir effect on the bottom line is limited
b) Production processes and/or value chain are not interrupted
c) Stakeholder relations are not affected
</t>
        </r>
        <r>
          <rPr>
            <b/>
            <sz val="8"/>
            <color indexed="81"/>
            <rFont val="Arial"/>
            <family val="2"/>
          </rPr>
          <t>Potential negative effects of 3:</t>
        </r>
        <r>
          <rPr>
            <sz val="8"/>
            <color indexed="81"/>
            <rFont val="Arial"/>
            <family val="2"/>
          </rPr>
          <t xml:space="preserve">
a) Negative effects occur and have a significant effect on the bottom line, endangering its growth potential
b) Production processes or value chain are interrupted
c) Stakeholder relations are affected and necessitate countermeasures
</t>
        </r>
        <r>
          <rPr>
            <b/>
            <sz val="8"/>
            <color indexed="81"/>
            <rFont val="Arial"/>
            <family val="2"/>
          </rPr>
          <t>Potential negative effects of 5:</t>
        </r>
        <r>
          <rPr>
            <sz val="8"/>
            <color indexed="81"/>
            <rFont val="Arial"/>
            <family val="2"/>
          </rPr>
          <t xml:space="preserve">
a) Negative effects occur and endanger the survival of the company
b) Production processes and value chain are interrupted
c) Stakeholder relations are endangered and the licence to operate is in question
The in-between scores of </t>
        </r>
        <r>
          <rPr>
            <b/>
            <sz val="8"/>
            <color indexed="81"/>
            <rFont val="Arial"/>
            <family val="2"/>
          </rPr>
          <t xml:space="preserve">2 and 4 </t>
        </r>
        <r>
          <rPr>
            <sz val="8"/>
            <color indexed="81"/>
            <rFont val="Arial"/>
            <family val="2"/>
          </rPr>
          <t xml:space="preserve">should be given if in comparison with other risks the potential loss or damage is deemed higher or lower, or if not all three of the respectively higher criteria are fulfilled.
</t>
        </r>
        <r>
          <rPr>
            <b/>
            <i/>
            <sz val="8"/>
            <color indexed="81"/>
            <rFont val="Arial"/>
            <family val="2"/>
          </rPr>
          <t xml:space="preserve">
</t>
        </r>
        <r>
          <rPr>
            <b/>
            <sz val="8"/>
            <color indexed="81"/>
            <rFont val="Arial"/>
            <family val="2"/>
          </rPr>
          <t>To give extra weight to particularly damaging impacts, you can give them extra weight by, e.g., multiplying them by 1.5 or 2.</t>
        </r>
      </text>
    </comment>
    <comment ref="H2" authorId="3">
      <text>
        <r>
          <rPr>
            <b/>
            <u/>
            <sz val="8"/>
            <color indexed="81"/>
            <rFont val="Arial"/>
            <family val="2"/>
          </rPr>
          <t>Risk</t>
        </r>
        <r>
          <rPr>
            <sz val="8"/>
            <color indexed="81"/>
            <rFont val="Arial"/>
            <family val="2"/>
          </rPr>
          <t xml:space="preserve">
Please multiply the values of probability and magnitude
For example:
P = 3; M = 4; 
</t>
        </r>
        <r>
          <rPr>
            <u/>
            <sz val="8"/>
            <color indexed="81"/>
            <rFont val="Arial"/>
            <family val="2"/>
          </rPr>
          <t>R = 3*4 = 12</t>
        </r>
      </text>
    </comment>
    <comment ref="J2" authorId="4">
      <text>
        <r>
          <rPr>
            <b/>
            <u/>
            <sz val="8"/>
            <color indexed="81"/>
            <rFont val="Arial"/>
            <family val="2"/>
          </rPr>
          <t>Priority</t>
        </r>
        <r>
          <rPr>
            <sz val="8"/>
            <color indexed="81"/>
            <rFont val="Arial"/>
            <family val="2"/>
          </rPr>
          <t xml:space="preserve">
Please indicate which priority each of the identified risks have, i.e. which should be first and which last.
A suggestion regarding risk categories:
</t>
        </r>
        <r>
          <rPr>
            <b/>
            <sz val="8"/>
            <color indexed="81"/>
            <rFont val="Arial"/>
            <family val="2"/>
          </rPr>
          <t xml:space="preserve">A </t>
        </r>
        <r>
          <rPr>
            <sz val="8"/>
            <color indexed="81"/>
            <rFont val="Arial"/>
            <family val="2"/>
          </rPr>
          <t xml:space="preserve">= Risk is to be addressed directly
</t>
        </r>
        <r>
          <rPr>
            <b/>
            <sz val="8"/>
            <color indexed="81"/>
            <rFont val="Arial"/>
            <family val="2"/>
          </rPr>
          <t xml:space="preserve">B </t>
        </r>
        <r>
          <rPr>
            <sz val="8"/>
            <color indexed="81"/>
            <rFont val="Arial"/>
            <family val="2"/>
          </rPr>
          <t xml:space="preserve">= If necessary, measures to be taken and to be observed
</t>
        </r>
        <r>
          <rPr>
            <b/>
            <sz val="8"/>
            <color indexed="81"/>
            <rFont val="Arial"/>
            <family val="2"/>
          </rPr>
          <t xml:space="preserve">C </t>
        </r>
        <r>
          <rPr>
            <sz val="8"/>
            <color indexed="81"/>
            <rFont val="Arial"/>
            <family val="2"/>
          </rPr>
          <t>= Observing; if necessary, no-regret measures
Prioritization should follow the general rule “the higher the risk score, the higher the priority”.</t>
        </r>
      </text>
    </comment>
  </commentList>
</comments>
</file>

<file path=xl/comments5.xml><?xml version="1.0" encoding="utf-8"?>
<comments xmlns="http://schemas.openxmlformats.org/spreadsheetml/2006/main">
  <authors>
    <author>adelphi</author>
  </authors>
  <commentList>
    <comment ref="C5" authorId="0">
      <text>
        <r>
          <rPr>
            <b/>
            <u/>
            <sz val="9"/>
            <color indexed="81"/>
            <rFont val="Tahoma"/>
            <family val="2"/>
          </rPr>
          <t>Risk matrix</t>
        </r>
        <r>
          <rPr>
            <b/>
            <sz val="9"/>
            <color indexed="81"/>
            <rFont val="Tahoma"/>
            <family val="2"/>
          </rPr>
          <t xml:space="preserve">
</t>
        </r>
        <r>
          <rPr>
            <sz val="9"/>
            <color indexed="81"/>
            <rFont val="Tahoma"/>
            <family val="2"/>
          </rPr>
          <t xml:space="preserve">Please transfer the identified risks (i.e. negative business effect caused by underlying climate impacts) from sheet 2.1a "Risk assessment" into this table. 
Risks should be filled into the cell that corresponds with the probability and magnitude of the risk that you have idenitified  in sheet 2.1a.
</t>
        </r>
      </text>
    </comment>
  </commentList>
</comments>
</file>

<file path=xl/comments6.xml><?xml version="1.0" encoding="utf-8"?>
<comments xmlns="http://schemas.openxmlformats.org/spreadsheetml/2006/main">
  <authors>
    <author>adelphi</author>
    <author>Heike Mewes</author>
  </authors>
  <commentList>
    <comment ref="F1" authorId="0">
      <text>
        <r>
          <rPr>
            <b/>
            <u/>
            <sz val="9"/>
            <color indexed="81"/>
            <rFont val="Tahoma"/>
            <family val="2"/>
          </rPr>
          <t>Type of product / service / innovation</t>
        </r>
        <r>
          <rPr>
            <b/>
            <sz val="9"/>
            <color indexed="81"/>
            <rFont val="Tahoma"/>
            <family val="2"/>
          </rPr>
          <t xml:space="preserve">
</t>
        </r>
        <r>
          <rPr>
            <sz val="9"/>
            <color indexed="81"/>
            <rFont val="Tahoma"/>
            <family val="2"/>
          </rPr>
          <t xml:space="preserve">Please indicate whether the new product / service helps customers because it:
- has properties with reduced climate vulnerability (e.g. more heat resistant plant species, more corrosion-resistant metal)
- facilitates adaptation (e.g. flood gates, ultralight clothing against heat, air conditioning systems)
- other </t>
        </r>
      </text>
    </comment>
    <comment ref="B3" authorId="1">
      <text>
        <r>
          <rPr>
            <b/>
            <u/>
            <sz val="9"/>
            <color indexed="81"/>
            <rFont val="Tahoma"/>
            <family val="2"/>
          </rPr>
          <t>Climate phenomenon</t>
        </r>
        <r>
          <rPr>
            <sz val="9"/>
            <color indexed="81"/>
            <rFont val="Tahoma"/>
            <family val="2"/>
          </rPr>
          <t xml:space="preserve">
The Excel Tool automatically transfers the climate phenomena from sheet 1 "Past and future impacts".
If you want to change anything about the specific phenomenon (e.g. description, order) please change it in sheet 1 or adapt/delete the formula in the respective cell.
Please add any missing climate change phenomena that affect your markets and customers. Delete all phenomena that are not relevant.
</t>
        </r>
      </text>
    </comment>
    <comment ref="C3" authorId="0">
      <text>
        <r>
          <rPr>
            <b/>
            <u/>
            <sz val="9"/>
            <color indexed="81"/>
            <rFont val="Tahoma"/>
            <family val="2"/>
          </rPr>
          <t>Target market / customers</t>
        </r>
        <r>
          <rPr>
            <b/>
            <sz val="9"/>
            <color indexed="81"/>
            <rFont val="Tahoma"/>
            <family val="2"/>
          </rPr>
          <t xml:space="preserve">
</t>
        </r>
        <r>
          <rPr>
            <sz val="9"/>
            <color indexed="81"/>
            <rFont val="Tahoma"/>
            <family val="2"/>
          </rPr>
          <t xml:space="preserve">Please describe which markets and customers will be affected by the identified climate phenomena.
</t>
        </r>
      </text>
    </comment>
    <comment ref="D3" authorId="0">
      <text>
        <r>
          <rPr>
            <b/>
            <u/>
            <sz val="9"/>
            <color indexed="81"/>
            <rFont val="Tahoma"/>
            <family val="2"/>
          </rPr>
          <t>Expected market changes</t>
        </r>
        <r>
          <rPr>
            <b/>
            <sz val="9"/>
            <color indexed="81"/>
            <rFont val="Tahoma"/>
            <family val="2"/>
          </rPr>
          <t xml:space="preserve">
</t>
        </r>
        <r>
          <rPr>
            <sz val="9"/>
            <color indexed="81"/>
            <rFont val="Tahoma"/>
            <family val="2"/>
          </rPr>
          <t xml:space="preserve">Please describe how the markets and customers will be affected. 
</t>
        </r>
      </text>
    </comment>
    <comment ref="E3" authorId="0">
      <text>
        <r>
          <rPr>
            <b/>
            <u/>
            <sz val="9"/>
            <color indexed="81"/>
            <rFont val="Tahoma"/>
            <family val="2"/>
          </rPr>
          <t>Potential product / service innovation</t>
        </r>
        <r>
          <rPr>
            <b/>
            <sz val="9"/>
            <color indexed="81"/>
            <rFont val="Tahoma"/>
            <family val="2"/>
          </rPr>
          <t xml:space="preserve">
</t>
        </r>
        <r>
          <rPr>
            <sz val="9"/>
            <color indexed="81"/>
            <rFont val="Tahoma"/>
            <family val="2"/>
          </rPr>
          <t xml:space="preserve">Please describe ideas for new services or products that help current (or potential new) customers in coping with climate change.  
Please note: The opportunity to sell new products or services is considered to be a "positive business effect".
</t>
        </r>
      </text>
    </comment>
    <comment ref="I3" authorId="0">
      <text>
        <r>
          <rPr>
            <b/>
            <sz val="9"/>
            <color indexed="81"/>
            <rFont val="Tahoma"/>
            <family val="2"/>
          </rPr>
          <t xml:space="preserve">Timing / urgency
</t>
        </r>
        <r>
          <rPr>
            <sz val="9"/>
            <color indexed="81"/>
            <rFont val="Tahoma"/>
            <family val="2"/>
          </rPr>
          <t xml:space="preserve">Describe by when the new product/service has to be provided in order to 
be competitive on the market. </t>
        </r>
      </text>
    </comment>
    <comment ref="J3" authorId="0">
      <text>
        <r>
          <rPr>
            <b/>
            <u/>
            <sz val="9"/>
            <color indexed="81"/>
            <rFont val="Tahoma"/>
            <family val="2"/>
          </rPr>
          <t>Probability</t>
        </r>
        <r>
          <rPr>
            <sz val="9"/>
            <color indexed="81"/>
            <rFont val="Tahoma"/>
            <family val="2"/>
          </rPr>
          <t xml:space="preserve">
Suggestion: use scores between </t>
        </r>
        <r>
          <rPr>
            <b/>
            <sz val="9"/>
            <color indexed="81"/>
            <rFont val="Tahoma"/>
            <family val="2"/>
          </rPr>
          <t>1 and 5.</t>
        </r>
        <r>
          <rPr>
            <sz val="9"/>
            <color indexed="81"/>
            <rFont val="Tahoma"/>
            <family val="2"/>
          </rPr>
          <t xml:space="preserve"> 
Please follow the same scheme as for risks (Sheet 2.1a)</t>
        </r>
      </text>
    </comment>
    <comment ref="K3" authorId="0">
      <text>
        <r>
          <rPr>
            <b/>
            <u/>
            <sz val="9"/>
            <color indexed="81"/>
            <rFont val="Tahoma"/>
            <family val="2"/>
          </rPr>
          <t>Magnitude</t>
        </r>
        <r>
          <rPr>
            <sz val="9"/>
            <color indexed="81"/>
            <rFont val="Tahoma"/>
            <family val="2"/>
          </rPr>
          <t xml:space="preserve">
Suggestion: use scores between </t>
        </r>
        <r>
          <rPr>
            <b/>
            <sz val="9"/>
            <color indexed="81"/>
            <rFont val="Tahoma"/>
            <family val="2"/>
          </rPr>
          <t>1 and 5</t>
        </r>
        <r>
          <rPr>
            <sz val="9"/>
            <color indexed="81"/>
            <rFont val="Tahoma"/>
            <family val="2"/>
          </rPr>
          <t>. 
Please follow the same scheme as for risks (Sheet 2.1a)</t>
        </r>
      </text>
    </comment>
    <comment ref="L3" authorId="0">
      <text>
        <r>
          <rPr>
            <b/>
            <u/>
            <sz val="9"/>
            <color indexed="81"/>
            <rFont val="Tahoma"/>
            <family val="2"/>
          </rPr>
          <t>Opportunity</t>
        </r>
        <r>
          <rPr>
            <sz val="9"/>
            <color indexed="81"/>
            <rFont val="Tahoma"/>
            <family val="2"/>
          </rPr>
          <t xml:space="preserve">
Please multiply the values of probability and magnitude
For example:
P = 3; M = 4; 
O = 3*4 = 12</t>
        </r>
      </text>
    </comment>
    <comment ref="N3" authorId="0">
      <text>
        <r>
          <rPr>
            <b/>
            <sz val="9"/>
            <color indexed="81"/>
            <rFont val="Tahoma"/>
            <family val="2"/>
          </rPr>
          <t xml:space="preserve">Priority
</t>
        </r>
        <r>
          <rPr>
            <sz val="9"/>
            <color indexed="81"/>
            <rFont val="Tahoma"/>
            <family val="2"/>
          </rPr>
          <t xml:space="preserve">Please indicate which priority each of the identified opportunities have, i.e. which should be first and which last.
Prioritization should follow the general rule “the higher the opportunity score, the higher the priority”.
</t>
        </r>
      </text>
    </comment>
  </commentList>
</comments>
</file>

<file path=xl/comments7.xml><?xml version="1.0" encoding="utf-8"?>
<comments xmlns="http://schemas.openxmlformats.org/spreadsheetml/2006/main">
  <authors>
    <author>Heike Mewes</author>
    <author>adelphi</author>
    <author xml:space="preserve"> nitsnatsnok</author>
  </authors>
  <commentList>
    <comment ref="K1" authorId="0">
      <text>
        <r>
          <rPr>
            <b/>
            <u/>
            <sz val="9"/>
            <color indexed="81"/>
            <rFont val="Arial"/>
            <family val="2"/>
          </rPr>
          <t>Feasibility</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not at all feasible
</t>
        </r>
        <r>
          <rPr>
            <b/>
            <sz val="9"/>
            <color indexed="81"/>
            <rFont val="Arial"/>
            <family val="2"/>
          </rPr>
          <t>1</t>
        </r>
        <r>
          <rPr>
            <sz val="9"/>
            <color indexed="81"/>
            <rFont val="Arial"/>
            <family val="2"/>
          </rPr>
          <t xml:space="preserve"> = very low feasibility
</t>
        </r>
        <r>
          <rPr>
            <b/>
            <sz val="9"/>
            <color indexed="81"/>
            <rFont val="Arial"/>
            <family val="2"/>
          </rPr>
          <t>2</t>
        </r>
        <r>
          <rPr>
            <sz val="9"/>
            <color indexed="81"/>
            <rFont val="Arial"/>
            <family val="2"/>
          </rPr>
          <t xml:space="preserve"> = low feasibility
</t>
        </r>
        <r>
          <rPr>
            <b/>
            <sz val="9"/>
            <color indexed="81"/>
            <rFont val="Arial"/>
            <family val="2"/>
          </rPr>
          <t>3</t>
        </r>
        <r>
          <rPr>
            <sz val="9"/>
            <color indexed="81"/>
            <rFont val="Arial"/>
            <family val="2"/>
          </rPr>
          <t xml:space="preserve"> = medium feasibility
</t>
        </r>
        <r>
          <rPr>
            <b/>
            <sz val="9"/>
            <color indexed="81"/>
            <rFont val="Arial"/>
            <family val="2"/>
          </rPr>
          <t>4</t>
        </r>
        <r>
          <rPr>
            <sz val="9"/>
            <color indexed="81"/>
            <rFont val="Arial"/>
            <family val="2"/>
          </rPr>
          <t xml:space="preserve"> = high feasibility
</t>
        </r>
        <r>
          <rPr>
            <b/>
            <sz val="9"/>
            <color indexed="81"/>
            <rFont val="Arial"/>
            <family val="2"/>
          </rPr>
          <t>5</t>
        </r>
        <r>
          <rPr>
            <sz val="9"/>
            <color indexed="81"/>
            <rFont val="Arial"/>
            <family val="2"/>
          </rPr>
          <t xml:space="preserve"> = very high feasibility</t>
        </r>
      </text>
    </comment>
    <comment ref="Q1" authorId="0">
      <text>
        <r>
          <rPr>
            <b/>
            <u/>
            <sz val="9"/>
            <color indexed="81"/>
            <rFont val="Arial"/>
            <family val="2"/>
          </rPr>
          <t>Positive side effects</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 additional benefit of this type (e.g., cost savings) for the company
</t>
        </r>
        <r>
          <rPr>
            <b/>
            <sz val="9"/>
            <color indexed="81"/>
            <rFont val="Arial"/>
            <family val="2"/>
          </rPr>
          <t xml:space="preserve">1 </t>
        </r>
        <r>
          <rPr>
            <sz val="9"/>
            <color indexed="81"/>
            <rFont val="Arial"/>
            <family val="2"/>
          </rPr>
          <t xml:space="preserve">= very limited additional benefits of this type (e.g., cost savings) for the company
</t>
        </r>
        <r>
          <rPr>
            <b/>
            <sz val="9"/>
            <color indexed="81"/>
            <rFont val="Arial"/>
            <family val="2"/>
          </rPr>
          <t>2</t>
        </r>
        <r>
          <rPr>
            <sz val="9"/>
            <color indexed="81"/>
            <rFont val="Arial"/>
            <family val="2"/>
          </rPr>
          <t xml:space="preserve"> = some, but still limited additional benefits of this type (e.g., cost savings) for the company
</t>
        </r>
        <r>
          <rPr>
            <b/>
            <sz val="9"/>
            <color indexed="81"/>
            <rFont val="Arial"/>
            <family val="2"/>
          </rPr>
          <t>3</t>
        </r>
        <r>
          <rPr>
            <sz val="9"/>
            <color indexed="81"/>
            <rFont val="Arial"/>
            <family val="2"/>
          </rPr>
          <t xml:space="preserve"> = medium additional benefits of this type (e.g., cost savings) for the company
</t>
        </r>
        <r>
          <rPr>
            <b/>
            <sz val="9"/>
            <color indexed="81"/>
            <rFont val="Arial"/>
            <family val="2"/>
          </rPr>
          <t>4</t>
        </r>
        <r>
          <rPr>
            <sz val="9"/>
            <color indexed="81"/>
            <rFont val="Arial"/>
            <family val="2"/>
          </rPr>
          <t xml:space="preserve"> = strong additional benefits of this type (e.g., cost savings) for the company
</t>
        </r>
        <r>
          <rPr>
            <b/>
            <sz val="9"/>
            <color indexed="81"/>
            <rFont val="Arial"/>
            <family val="2"/>
          </rPr>
          <t>5</t>
        </r>
        <r>
          <rPr>
            <sz val="9"/>
            <color indexed="81"/>
            <rFont val="Arial"/>
            <family val="2"/>
          </rPr>
          <t xml:space="preserve"> = very strong additional benefits of this type (e.g., cost savings) for the company</t>
        </r>
      </text>
    </comment>
    <comment ref="AA1" authorId="0">
      <text>
        <r>
          <rPr>
            <b/>
            <u/>
            <sz val="9"/>
            <color indexed="81"/>
            <rFont val="Arial"/>
            <family val="2"/>
          </rPr>
          <t>Negative side effects</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 negative side effects of this type (e.g., environmental damages)
</t>
        </r>
        <r>
          <rPr>
            <b/>
            <sz val="9"/>
            <color indexed="81"/>
            <rFont val="Arial"/>
            <family val="2"/>
          </rPr>
          <t>1</t>
        </r>
        <r>
          <rPr>
            <sz val="9"/>
            <color indexed="81"/>
            <rFont val="Arial"/>
            <family val="2"/>
          </rPr>
          <t xml:space="preserve"> = very limited negative side effects of this type (e.g., environmental damages)
</t>
        </r>
        <r>
          <rPr>
            <b/>
            <sz val="9"/>
            <color indexed="81"/>
            <rFont val="Arial"/>
            <family val="2"/>
          </rPr>
          <t>2</t>
        </r>
        <r>
          <rPr>
            <sz val="9"/>
            <color indexed="81"/>
            <rFont val="Arial"/>
            <family val="2"/>
          </rPr>
          <t xml:space="preserve"> = some, but still limited negative side effects of this type (e.g., environmental damages)
</t>
        </r>
        <r>
          <rPr>
            <b/>
            <sz val="9"/>
            <color indexed="81"/>
            <rFont val="Arial"/>
            <family val="2"/>
          </rPr>
          <t>3</t>
        </r>
        <r>
          <rPr>
            <sz val="9"/>
            <color indexed="81"/>
            <rFont val="Arial"/>
            <family val="2"/>
          </rPr>
          <t xml:space="preserve"> = medium negative side effects of this type (e.g., environmental damages)
</t>
        </r>
        <r>
          <rPr>
            <b/>
            <sz val="9"/>
            <color indexed="81"/>
            <rFont val="Arial"/>
            <family val="2"/>
          </rPr>
          <t>4</t>
        </r>
        <r>
          <rPr>
            <sz val="9"/>
            <color indexed="81"/>
            <rFont val="Arial"/>
            <family val="2"/>
          </rPr>
          <t xml:space="preserve"> = strong negative side effects of this type (e.g., environmental damages)
</t>
        </r>
        <r>
          <rPr>
            <b/>
            <sz val="9"/>
            <color indexed="81"/>
            <rFont val="Arial"/>
            <family val="2"/>
          </rPr>
          <t>5</t>
        </r>
        <r>
          <rPr>
            <sz val="9"/>
            <color indexed="81"/>
            <rFont val="Arial"/>
            <family val="2"/>
          </rPr>
          <t xml:space="preserve"> = very strong negative side effects of this type (e.g., environmental damages)</t>
        </r>
      </text>
    </comment>
    <comment ref="E2" authorId="1">
      <text>
        <r>
          <rPr>
            <b/>
            <u/>
            <sz val="9"/>
            <color indexed="81"/>
            <rFont val="Tahoma"/>
            <family val="2"/>
          </rPr>
          <t>Technology level</t>
        </r>
        <r>
          <rPr>
            <b/>
            <sz val="9"/>
            <color indexed="81"/>
            <rFont val="Tahoma"/>
            <family val="2"/>
          </rPr>
          <t xml:space="preserve">
</t>
        </r>
        <r>
          <rPr>
            <sz val="9"/>
            <color indexed="81"/>
            <rFont val="Tahoma"/>
            <family val="2"/>
          </rPr>
          <t>Please indicate whether the measure is low-, medium- or high-tech. 
For example: 
Health and safety trainings for employees (low-tech)
Installation of flood gates (medium-tech)
Installation and integration of new energy-efficient machinery (high-tech)</t>
        </r>
      </text>
    </comment>
    <comment ref="I2" authorId="0">
      <text>
        <r>
          <rPr>
            <b/>
            <u/>
            <sz val="9"/>
            <color indexed="81"/>
            <rFont val="Arial"/>
            <family val="2"/>
          </rPr>
          <t>Effectiveness</t>
        </r>
        <r>
          <rPr>
            <sz val="9"/>
            <color indexed="81"/>
            <rFont val="Arial"/>
            <family val="2"/>
          </rPr>
          <t xml:space="preserve">
Suggestion: </t>
        </r>
        <r>
          <rPr>
            <b/>
            <sz val="9"/>
            <color indexed="81"/>
            <rFont val="Arial"/>
            <family val="2"/>
          </rPr>
          <t>use score between 0 and 5:</t>
        </r>
        <r>
          <rPr>
            <sz val="9"/>
            <color indexed="81"/>
            <rFont val="Arial"/>
            <family val="2"/>
          </rPr>
          <t xml:space="preserve">
</t>
        </r>
        <r>
          <rPr>
            <b/>
            <sz val="9"/>
            <color indexed="81"/>
            <rFont val="Arial"/>
            <family val="2"/>
          </rPr>
          <t>0</t>
        </r>
        <r>
          <rPr>
            <sz val="9"/>
            <color indexed="81"/>
            <rFont val="Arial"/>
            <family val="2"/>
          </rPr>
          <t xml:space="preserve">= no effect for reducing the concerned risk
</t>
        </r>
        <r>
          <rPr>
            <b/>
            <sz val="9"/>
            <color indexed="81"/>
            <rFont val="Arial"/>
            <family val="2"/>
          </rPr>
          <t>1</t>
        </r>
        <r>
          <rPr>
            <sz val="9"/>
            <color indexed="81"/>
            <rFont val="Arial"/>
            <family val="2"/>
          </rPr>
          <t xml:space="preserve"> = very limited effect for reducing the concerned risk
</t>
        </r>
        <r>
          <rPr>
            <b/>
            <sz val="9"/>
            <color indexed="81"/>
            <rFont val="Arial"/>
            <family val="2"/>
          </rPr>
          <t>2</t>
        </r>
        <r>
          <rPr>
            <sz val="9"/>
            <color indexed="81"/>
            <rFont val="Arial"/>
            <family val="2"/>
          </rPr>
          <t xml:space="preserve"> = limited effect for reducing the concerned risk
</t>
        </r>
        <r>
          <rPr>
            <b/>
            <sz val="9"/>
            <color indexed="81"/>
            <rFont val="Arial"/>
            <family val="2"/>
          </rPr>
          <t>3</t>
        </r>
        <r>
          <rPr>
            <sz val="9"/>
            <color indexed="81"/>
            <rFont val="Arial"/>
            <family val="2"/>
          </rPr>
          <t xml:space="preserve"> = medium effect for reducing the concerned risk
</t>
        </r>
        <r>
          <rPr>
            <b/>
            <sz val="9"/>
            <color indexed="81"/>
            <rFont val="Arial"/>
            <family val="2"/>
          </rPr>
          <t>4</t>
        </r>
        <r>
          <rPr>
            <sz val="9"/>
            <color indexed="81"/>
            <rFont val="Arial"/>
            <family val="2"/>
          </rPr>
          <t xml:space="preserve"> = strong effect for reducing the concerned risk
</t>
        </r>
        <r>
          <rPr>
            <b/>
            <sz val="9"/>
            <color indexed="81"/>
            <rFont val="Arial"/>
            <family val="2"/>
          </rPr>
          <t>5</t>
        </r>
        <r>
          <rPr>
            <sz val="9"/>
            <color indexed="81"/>
            <rFont val="Arial"/>
            <family val="2"/>
          </rPr>
          <t xml:space="preserve"> = very strong effect for reducing the concerned risk
</t>
        </r>
        <r>
          <rPr>
            <b/>
            <sz val="9"/>
            <color indexed="81"/>
            <rFont val="Arial"/>
            <family val="2"/>
          </rPr>
          <t>As the effectiveness is the most important criterion for prioritsing your adaptation measures, you can give extra weight to measures which are highly effective, e.g., by multiplying their values by 1.5 or 2.</t>
        </r>
      </text>
    </comment>
    <comment ref="B5" authorId="2">
      <text>
        <r>
          <rPr>
            <b/>
            <u/>
            <sz val="8"/>
            <color indexed="81"/>
            <rFont val="Tahoma"/>
            <family val="2"/>
          </rPr>
          <t>Negative business effect / Risk</t>
        </r>
        <r>
          <rPr>
            <sz val="8"/>
            <color indexed="81"/>
            <rFont val="Tahoma"/>
            <family val="2"/>
          </rPr>
          <t xml:space="preserve">
Please transfer the negative business effects / risks that you want to assess further from sheet 2.1a "Risk assessment". 
</t>
        </r>
      </text>
    </comment>
    <comment ref="C5" authorId="1">
      <text>
        <r>
          <rPr>
            <b/>
            <u/>
            <sz val="9"/>
            <color indexed="81"/>
            <rFont val="Tahoma"/>
            <family val="2"/>
          </rPr>
          <t>Prio</t>
        </r>
        <r>
          <rPr>
            <b/>
            <sz val="9"/>
            <color indexed="81"/>
            <rFont val="Tahoma"/>
            <family val="2"/>
          </rPr>
          <t xml:space="preserve">
</t>
        </r>
        <r>
          <rPr>
            <sz val="9"/>
            <color indexed="81"/>
            <rFont val="Tahoma"/>
            <family val="2"/>
          </rPr>
          <t>Please add the respective priority of the business effect.</t>
        </r>
      </text>
    </comment>
    <comment ref="D5" authorId="1">
      <text>
        <r>
          <rPr>
            <b/>
            <u/>
            <sz val="9"/>
            <color indexed="81"/>
            <rFont val="Tahoma"/>
            <family val="2"/>
          </rPr>
          <t>Adaptation measure</t>
        </r>
        <r>
          <rPr>
            <b/>
            <sz val="9"/>
            <color indexed="81"/>
            <rFont val="Tahoma"/>
            <family val="2"/>
          </rPr>
          <t xml:space="preserve">
</t>
        </r>
        <r>
          <rPr>
            <sz val="9"/>
            <color indexed="81"/>
            <rFont val="Tahoma"/>
            <family val="2"/>
          </rPr>
          <t xml:space="preserve">Please identify measures for tackling the identified negative business effects of climate change. These can be the same or similar measures as described in sheet 1. Yet, you should also brainstorm what kind of new, effective measure there are to prepare you company for climate change!
For example:
Installation of flood gates to protect the company from floods.
Please use a new line for each measure.
</t>
        </r>
      </text>
    </comment>
    <comment ref="AF5" authorId="0">
      <text>
        <r>
          <rPr>
            <b/>
            <u/>
            <sz val="9"/>
            <color indexed="81"/>
            <rFont val="Arial"/>
            <family val="2"/>
          </rPr>
          <t>Sum</t>
        </r>
        <r>
          <rPr>
            <b/>
            <sz val="9"/>
            <color indexed="81"/>
            <rFont val="Arial"/>
            <family val="2"/>
          </rPr>
          <t xml:space="preserve">
Add up </t>
        </r>
        <r>
          <rPr>
            <sz val="9"/>
            <color indexed="81"/>
            <rFont val="Arial"/>
            <family val="2"/>
          </rPr>
          <t xml:space="preserve">the points assigned for “effectiveness”, “feasibility” and “positive side effects”.
</t>
        </r>
        <r>
          <rPr>
            <b/>
            <sz val="9"/>
            <color indexed="81"/>
            <rFont val="Arial"/>
            <family val="2"/>
          </rPr>
          <t>Subtract</t>
        </r>
        <r>
          <rPr>
            <sz val="9"/>
            <color indexed="81"/>
            <rFont val="Arial"/>
            <family val="2"/>
          </rPr>
          <t xml:space="preserve"> the points for “negative side effects”.</t>
        </r>
      </text>
    </comment>
    <comment ref="AG5" authorId="0">
      <text>
        <r>
          <rPr>
            <b/>
            <u/>
            <sz val="9"/>
            <color indexed="81"/>
            <rFont val="Tahoma"/>
            <family val="2"/>
          </rPr>
          <t xml:space="preserve">Priority
</t>
        </r>
        <r>
          <rPr>
            <sz val="9"/>
            <color indexed="81"/>
            <rFont val="Tahoma"/>
            <family val="2"/>
          </rPr>
          <t xml:space="preserve">A suggestion regarding risk categories:
</t>
        </r>
        <r>
          <rPr>
            <b/>
            <sz val="9"/>
            <color indexed="81"/>
            <rFont val="Tahoma"/>
            <family val="2"/>
          </rPr>
          <t>A</t>
        </r>
        <r>
          <rPr>
            <sz val="9"/>
            <color indexed="81"/>
            <rFont val="Tahoma"/>
            <family val="2"/>
          </rPr>
          <t xml:space="preserve"> = Measure should be implemented with high priority
</t>
        </r>
        <r>
          <rPr>
            <b/>
            <sz val="9"/>
            <color indexed="81"/>
            <rFont val="Tahoma"/>
            <family val="2"/>
          </rPr>
          <t>B</t>
        </r>
        <r>
          <rPr>
            <sz val="9"/>
            <color indexed="81"/>
            <rFont val="Tahoma"/>
            <family val="2"/>
          </rPr>
          <t xml:space="preserve"> = Measure should be implemented once high-priority measures are implemented or planned for OR if no high-priority measures could be identified to address a particular risk
</t>
        </r>
        <r>
          <rPr>
            <b/>
            <sz val="9"/>
            <color indexed="81"/>
            <rFont val="Tahoma"/>
            <family val="2"/>
          </rPr>
          <t xml:space="preserve">C </t>
        </r>
        <r>
          <rPr>
            <sz val="9"/>
            <color indexed="81"/>
            <rFont val="Tahoma"/>
            <family val="2"/>
          </rPr>
          <t>= Low priority measures; only implement if considered useful and feasible after the measures of higher priority have been implemented
Prioritization should follow the general rule “the higher the score, the higher the priority”.</t>
        </r>
      </text>
    </comment>
    <comment ref="AJ5" authorId="1">
      <text>
        <r>
          <rPr>
            <b/>
            <u/>
            <sz val="9"/>
            <color indexed="81"/>
            <rFont val="Tahoma"/>
            <family val="2"/>
          </rPr>
          <t>Conduct CBA?</t>
        </r>
        <r>
          <rPr>
            <b/>
            <sz val="9"/>
            <color indexed="81"/>
            <rFont val="Tahoma"/>
            <family val="2"/>
          </rPr>
          <t xml:space="preserve">
</t>
        </r>
        <r>
          <rPr>
            <sz val="9"/>
            <color indexed="81"/>
            <rFont val="Tahoma"/>
            <family val="2"/>
          </rPr>
          <t xml:space="preserve">Please indicate whether you want to conduct a CBA for the adaptation. measure.
</t>
        </r>
        <r>
          <rPr>
            <b/>
            <sz val="9"/>
            <color indexed="81"/>
            <rFont val="Tahoma"/>
            <family val="2"/>
          </rPr>
          <t xml:space="preserve">Suggestion: </t>
        </r>
        <r>
          <rPr>
            <sz val="9"/>
            <color indexed="81"/>
            <rFont val="Tahoma"/>
            <family val="2"/>
          </rPr>
          <t xml:space="preserve">Start  with measures that directly reduce costs or generate revenues in an easily quantifiable way (without consideration of cc impact). These measures will be beneficial for your company no matter whether climate change occurs as prdicted or not. 
</t>
        </r>
        <r>
          <rPr>
            <b/>
            <sz val="9"/>
            <color indexed="81"/>
            <rFont val="Tahoma"/>
            <family val="2"/>
          </rPr>
          <t xml:space="preserve">
For example: </t>
        </r>
        <r>
          <rPr>
            <sz val="9"/>
            <color indexed="81"/>
            <rFont val="Tahoma"/>
            <family val="2"/>
          </rPr>
          <t xml:space="preserve">
Installation of more energy efficient equipment - reduces dependence on electricity supply AND reduces electricity costs. 
</t>
        </r>
      </text>
    </comment>
  </commentList>
</comments>
</file>

<file path=xl/comments8.xml><?xml version="1.0" encoding="utf-8"?>
<comments xmlns="http://schemas.openxmlformats.org/spreadsheetml/2006/main">
  <authors>
    <author>Heike Mewes</author>
    <author>adelphi</author>
  </authors>
  <commentList>
    <comment ref="B2" authorId="0">
      <text>
        <r>
          <rPr>
            <b/>
            <u/>
            <sz val="8"/>
            <color indexed="81"/>
            <rFont val="Arial"/>
            <family val="2"/>
          </rPr>
          <t xml:space="preserve">Climate phenomenon - timing/urgency
</t>
        </r>
        <r>
          <rPr>
            <sz val="8"/>
            <color indexed="81"/>
            <rFont val="Arial"/>
            <family val="2"/>
          </rPr>
          <t>Please transfer the information requested in the green columns from sheet 2.2 "New business opportunity".</t>
        </r>
      </text>
    </comment>
    <comment ref="G2" authorId="0">
      <text>
        <r>
          <rPr>
            <b/>
            <u/>
            <sz val="8"/>
            <color indexed="81"/>
            <rFont val="Arial"/>
            <family val="2"/>
          </rPr>
          <t xml:space="preserve">Revenue / market demand
</t>
        </r>
        <r>
          <rPr>
            <sz val="8"/>
            <color indexed="81"/>
            <rFont val="Arial"/>
            <family val="2"/>
          </rPr>
          <t xml:space="preserve">Please indicate how much revenue the measure would generate and how strong the demand for the product or service would be. 
</t>
        </r>
        <r>
          <rPr>
            <b/>
            <u/>
            <sz val="8"/>
            <color indexed="81"/>
            <rFont val="Arial"/>
            <family val="2"/>
          </rPr>
          <t xml:space="preserve">
</t>
        </r>
        <r>
          <rPr>
            <sz val="8"/>
            <color indexed="81"/>
            <rFont val="Arial"/>
            <family val="2"/>
          </rPr>
          <t xml:space="preserve">Suggestion: </t>
        </r>
        <r>
          <rPr>
            <b/>
            <sz val="8"/>
            <color indexed="81"/>
            <rFont val="Arial"/>
            <family val="2"/>
          </rPr>
          <t>use score between 1 and 5:</t>
        </r>
        <r>
          <rPr>
            <sz val="8"/>
            <color indexed="81"/>
            <rFont val="Arial"/>
            <family val="2"/>
          </rPr>
          <t xml:space="preserve">
For values 1, 3 and 5 the following descriptions can serve as reference:
</t>
        </r>
        <r>
          <rPr>
            <b/>
            <sz val="8"/>
            <color indexed="81"/>
            <rFont val="Arial"/>
            <family val="2"/>
          </rPr>
          <t xml:space="preserve">Revenue / Market demand of 1
</t>
        </r>
        <r>
          <rPr>
            <sz val="8"/>
            <color indexed="81"/>
            <rFont val="Arial"/>
            <family val="2"/>
          </rPr>
          <t xml:space="preserve">a) The revenue would only be of marginal interest to the company
b) The market demand for the product, service or innovation does not yet exist
</t>
        </r>
        <r>
          <rPr>
            <b/>
            <sz val="8"/>
            <color indexed="81"/>
            <rFont val="Arial"/>
            <family val="2"/>
          </rPr>
          <t>Revenue / Market demand of 3</t>
        </r>
        <r>
          <rPr>
            <sz val="8"/>
            <color indexed="81"/>
            <rFont val="Arial"/>
            <family val="2"/>
          </rPr>
          <t xml:space="preserve">
a) The revenue generated would be relevant for the company
b) The market demand for the product, service or innovation already exists
</t>
        </r>
        <r>
          <rPr>
            <b/>
            <sz val="8"/>
            <color indexed="81"/>
            <rFont val="Arial"/>
            <family val="2"/>
          </rPr>
          <t>Revenue / Market demand of 5</t>
        </r>
        <r>
          <rPr>
            <sz val="8"/>
            <color indexed="81"/>
            <rFont val="Arial"/>
            <family val="2"/>
          </rPr>
          <t xml:space="preserve">
a) The revenue generated would be important and could shift the core business of the company
b) The market demand for the product, service or innovation is already strong
The in-between scores of </t>
        </r>
        <r>
          <rPr>
            <b/>
            <sz val="8"/>
            <color indexed="81"/>
            <rFont val="Arial"/>
            <family val="2"/>
          </rPr>
          <t xml:space="preserve">2 and 4 </t>
        </r>
        <r>
          <rPr>
            <sz val="8"/>
            <color indexed="81"/>
            <rFont val="Arial"/>
            <family val="2"/>
          </rPr>
          <t xml:space="preserve">should be given if in comparison with other opportunities revenue or market demand is deemed higher or lower or if only one criterion of the higher score is fulfilled.
</t>
        </r>
        <r>
          <rPr>
            <b/>
            <sz val="8"/>
            <color indexed="81"/>
            <rFont val="Arial"/>
            <family val="2"/>
          </rPr>
          <t>As the potential revenue / demand is the most important criterion for prioritsing your measures, you can give extra weight to those with a very strong potential, e.g., by multiplying their values by 1.5 or 2.</t>
        </r>
      </text>
    </comment>
    <comment ref="H2" authorId="0">
      <text>
        <r>
          <rPr>
            <b/>
            <u/>
            <sz val="8"/>
            <color indexed="81"/>
            <rFont val="Arial"/>
            <family val="2"/>
          </rPr>
          <t xml:space="preserve">Technical feasibility
</t>
        </r>
        <r>
          <rPr>
            <sz val="8"/>
            <color indexed="81"/>
            <rFont val="Arial"/>
            <family val="2"/>
          </rPr>
          <t xml:space="preserve">Please indicate how easy it is to install and use the technology required for this measure.
Suggestion: </t>
        </r>
        <r>
          <rPr>
            <b/>
            <sz val="8"/>
            <color indexed="81"/>
            <rFont val="Arial"/>
            <family val="2"/>
          </rPr>
          <t>use scores between 0 and 5</t>
        </r>
        <r>
          <rPr>
            <sz val="8"/>
            <color indexed="81"/>
            <rFont val="Arial"/>
            <family val="2"/>
          </rPr>
          <t xml:space="preserve">:
</t>
        </r>
        <r>
          <rPr>
            <b/>
            <sz val="8"/>
            <color indexed="81"/>
            <rFont val="Arial"/>
            <family val="2"/>
          </rPr>
          <t>0</t>
        </r>
        <r>
          <rPr>
            <sz val="8"/>
            <color indexed="81"/>
            <rFont val="Arial"/>
            <family val="2"/>
          </rPr>
          <t xml:space="preserve"> = company has none of the technical means for developing the product / service / innovation
</t>
        </r>
        <r>
          <rPr>
            <b/>
            <sz val="8"/>
            <color indexed="81"/>
            <rFont val="Arial"/>
            <family val="2"/>
          </rPr>
          <t>1</t>
        </r>
        <r>
          <rPr>
            <sz val="8"/>
            <color indexed="81"/>
            <rFont val="Arial"/>
            <family val="2"/>
          </rPr>
          <t xml:space="preserve"> = company has very few of the necessary technical means
</t>
        </r>
        <r>
          <rPr>
            <b/>
            <sz val="8"/>
            <color indexed="81"/>
            <rFont val="Arial"/>
            <family val="2"/>
          </rPr>
          <t>2</t>
        </r>
        <r>
          <rPr>
            <sz val="8"/>
            <color indexed="81"/>
            <rFont val="Arial"/>
            <family val="2"/>
          </rPr>
          <t xml:space="preserve"> = company has a few of the necessary technical means 
</t>
        </r>
        <r>
          <rPr>
            <b/>
            <sz val="8"/>
            <color indexed="81"/>
            <rFont val="Arial"/>
            <family val="2"/>
          </rPr>
          <t>3</t>
        </r>
        <r>
          <rPr>
            <sz val="8"/>
            <color indexed="81"/>
            <rFont val="Arial"/>
            <family val="2"/>
          </rPr>
          <t xml:space="preserve"> = company possesses numerous of the required technical means, but numerous others are lacking 
</t>
        </r>
        <r>
          <rPr>
            <b/>
            <sz val="8"/>
            <color indexed="81"/>
            <rFont val="Arial"/>
            <family val="2"/>
          </rPr>
          <t xml:space="preserve">4 </t>
        </r>
        <r>
          <rPr>
            <sz val="8"/>
            <color indexed="81"/>
            <rFont val="Arial"/>
            <family val="2"/>
          </rPr>
          <t xml:space="preserve">= company possesses large part of the required technical means
</t>
        </r>
        <r>
          <rPr>
            <b/>
            <sz val="8"/>
            <color indexed="81"/>
            <rFont val="Arial"/>
            <family val="2"/>
          </rPr>
          <t>5</t>
        </r>
        <r>
          <rPr>
            <sz val="8"/>
            <color indexed="81"/>
            <rFont val="Arial"/>
            <family val="2"/>
          </rPr>
          <t xml:space="preserve"> = company possesses all or almost all of the required technical means and core competences of company  can be used</t>
        </r>
      </text>
    </comment>
    <comment ref="I2" authorId="0">
      <text>
        <r>
          <rPr>
            <b/>
            <u/>
            <sz val="8"/>
            <color indexed="81"/>
            <rFont val="Arial"/>
            <family val="2"/>
          </rPr>
          <t xml:space="preserve">Organisational feasibility
</t>
        </r>
        <r>
          <rPr>
            <sz val="8"/>
            <color indexed="81"/>
            <rFont val="Arial"/>
            <family val="2"/>
          </rPr>
          <t xml:space="preserve">Please indicate how easy it is to plan and realize organisational and management-related aspects of the measure, e.g. selecting adequate marketing and delivery channels for new prpducts.
</t>
        </r>
        <r>
          <rPr>
            <b/>
            <u/>
            <sz val="8"/>
            <color indexed="81"/>
            <rFont val="Arial"/>
            <family val="2"/>
          </rPr>
          <t xml:space="preserve">
</t>
        </r>
        <r>
          <rPr>
            <sz val="8"/>
            <color indexed="81"/>
            <rFont val="Arial"/>
            <family val="2"/>
          </rPr>
          <t>Suggestion:</t>
        </r>
        <r>
          <rPr>
            <b/>
            <sz val="8"/>
            <color indexed="81"/>
            <rFont val="Arial"/>
            <family val="2"/>
          </rPr>
          <t xml:space="preserve"> use scores between 0 and 5:</t>
        </r>
        <r>
          <rPr>
            <sz val="8"/>
            <color indexed="81"/>
            <rFont val="Arial"/>
            <family val="2"/>
          </rPr>
          <t xml:space="preserve">
</t>
        </r>
        <r>
          <rPr>
            <b/>
            <sz val="8"/>
            <color indexed="81"/>
            <rFont val="Arial"/>
            <family val="2"/>
          </rPr>
          <t>0</t>
        </r>
        <r>
          <rPr>
            <sz val="8"/>
            <color indexed="81"/>
            <rFont val="Arial"/>
            <family val="2"/>
          </rPr>
          <t xml:space="preserve"> = organisational capacities and resources for developing / integrating the prodct / service / innovation are not available
</t>
        </r>
        <r>
          <rPr>
            <b/>
            <sz val="8"/>
            <color indexed="81"/>
            <rFont val="Arial"/>
            <family val="2"/>
          </rPr>
          <t>1</t>
        </r>
        <r>
          <rPr>
            <sz val="8"/>
            <color indexed="81"/>
            <rFont val="Arial"/>
            <family val="2"/>
          </rPr>
          <t xml:space="preserve"> = very limited availablity of the required organisational capacities and resources and difficulty of building these up
</t>
        </r>
        <r>
          <rPr>
            <b/>
            <sz val="8"/>
            <color indexed="81"/>
            <rFont val="Arial"/>
            <family val="2"/>
          </rPr>
          <t>2</t>
        </r>
        <r>
          <rPr>
            <sz val="8"/>
            <color indexed="81"/>
            <rFont val="Arial"/>
            <family val="2"/>
          </rPr>
          <t xml:space="preserve"> = limited availablity of the required organisational capacities and resources and possibility of building these up
</t>
        </r>
        <r>
          <rPr>
            <b/>
            <sz val="8"/>
            <color indexed="81"/>
            <rFont val="Arial"/>
            <family val="2"/>
          </rPr>
          <t>3</t>
        </r>
        <r>
          <rPr>
            <sz val="8"/>
            <color indexed="81"/>
            <rFont val="Arial"/>
            <family val="2"/>
          </rPr>
          <t xml:space="preserve"> = medium availablity of the required organisational capacities and resources and possibility to integrate into exisiting processes
</t>
        </r>
        <r>
          <rPr>
            <b/>
            <sz val="8"/>
            <color indexed="81"/>
            <rFont val="Arial"/>
            <family val="2"/>
          </rPr>
          <t>4</t>
        </r>
        <r>
          <rPr>
            <sz val="8"/>
            <color indexed="81"/>
            <rFont val="Arial"/>
            <family val="2"/>
          </rPr>
          <t xml:space="preserve"> = high availablity of the required organisational capacities and resources
</t>
        </r>
        <r>
          <rPr>
            <b/>
            <sz val="8"/>
            <color indexed="81"/>
            <rFont val="Arial"/>
            <family val="2"/>
          </rPr>
          <t>5</t>
        </r>
        <r>
          <rPr>
            <sz val="8"/>
            <color indexed="81"/>
            <rFont val="Arial"/>
            <family val="2"/>
          </rPr>
          <t xml:space="preserve"> = very high availablity of the required organisational capacities and resources and easy integration into exisiting processes</t>
        </r>
      </text>
    </comment>
    <comment ref="L2" authorId="0">
      <text>
        <r>
          <rPr>
            <b/>
            <u/>
            <sz val="8"/>
            <color indexed="81"/>
            <rFont val="Arial"/>
            <family val="2"/>
          </rPr>
          <t xml:space="preserve">Sum
</t>
        </r>
        <r>
          <rPr>
            <b/>
            <sz val="8"/>
            <color indexed="81"/>
            <rFont val="Arial"/>
            <family val="2"/>
          </rPr>
          <t xml:space="preserve">Add up </t>
        </r>
        <r>
          <rPr>
            <sz val="8"/>
            <color indexed="81"/>
            <rFont val="Arial"/>
            <family val="2"/>
          </rPr>
          <t>the points from all four columns</t>
        </r>
      </text>
    </comment>
    <comment ref="M2" authorId="0">
      <text>
        <r>
          <rPr>
            <b/>
            <u/>
            <sz val="8"/>
            <color indexed="81"/>
            <rFont val="Arial"/>
            <family val="2"/>
          </rPr>
          <t>Priority</t>
        </r>
        <r>
          <rPr>
            <sz val="8"/>
            <color indexed="81"/>
            <rFont val="Arial"/>
            <family val="2"/>
          </rPr>
          <t xml:space="preserve">
A suggestion regarding risk categories:
</t>
        </r>
        <r>
          <rPr>
            <b/>
            <sz val="8"/>
            <color indexed="81"/>
            <rFont val="Arial"/>
            <family val="2"/>
          </rPr>
          <t>A</t>
        </r>
        <r>
          <rPr>
            <sz val="8"/>
            <color indexed="81"/>
            <rFont val="Arial"/>
            <family val="2"/>
          </rPr>
          <t xml:space="preserve"> = Measure should be implemented with high priority
</t>
        </r>
        <r>
          <rPr>
            <b/>
            <sz val="8"/>
            <color indexed="81"/>
            <rFont val="Arial"/>
            <family val="2"/>
          </rPr>
          <t>B</t>
        </r>
        <r>
          <rPr>
            <sz val="8"/>
            <color indexed="81"/>
            <rFont val="Arial"/>
            <family val="2"/>
          </rPr>
          <t xml:space="preserve"> = Measure should be implemented if resources are available after priority A measures have been implemented and/or if feasibility is very high.
</t>
        </r>
        <r>
          <rPr>
            <b/>
            <sz val="8"/>
            <color indexed="81"/>
            <rFont val="Arial"/>
            <family val="2"/>
          </rPr>
          <t>C</t>
        </r>
        <r>
          <rPr>
            <sz val="8"/>
            <color indexed="81"/>
            <rFont val="Arial"/>
            <family val="2"/>
          </rPr>
          <t xml:space="preserve"> = Low priority measures; to be delayed in favour of more important measures
Prioritization should follow the general rule “the higher the score, the higher the priority”.</t>
        </r>
      </text>
    </comment>
    <comment ref="P2" authorId="1">
      <text>
        <r>
          <rPr>
            <b/>
            <u/>
            <sz val="9"/>
            <color indexed="81"/>
            <rFont val="Tahoma"/>
            <family val="2"/>
          </rPr>
          <t>Conduct CBA?</t>
        </r>
        <r>
          <rPr>
            <b/>
            <sz val="9"/>
            <color indexed="81"/>
            <rFont val="Tahoma"/>
            <family val="2"/>
          </rPr>
          <t xml:space="preserve">
</t>
        </r>
        <r>
          <rPr>
            <sz val="9"/>
            <color indexed="81"/>
            <rFont val="Tahoma"/>
            <family val="2"/>
          </rPr>
          <t xml:space="preserve">Please indicate whether you want to conduct a CBA for the adaptation measure.
</t>
        </r>
        <r>
          <rPr>
            <b/>
            <sz val="9"/>
            <color indexed="81"/>
            <rFont val="Tahoma"/>
            <family val="2"/>
          </rPr>
          <t xml:space="preserve">Suggestion: </t>
        </r>
        <r>
          <rPr>
            <sz val="9"/>
            <color indexed="81"/>
            <rFont val="Tahoma"/>
            <family val="2"/>
          </rPr>
          <t xml:space="preserve">Start with measures that fit to your company's normal products and services. That way you have better knowledge of the market and customers and can convice company management/staff more easily of the measure.
</t>
        </r>
        <r>
          <rPr>
            <b/>
            <sz val="9"/>
            <color indexed="81"/>
            <rFont val="Tahoma"/>
            <family val="2"/>
          </rPr>
          <t xml:space="preserve">For example: </t>
        </r>
        <r>
          <rPr>
            <sz val="9"/>
            <color indexed="81"/>
            <rFont val="Tahoma"/>
            <family val="2"/>
          </rPr>
          <t xml:space="preserve">
Textile company produces extra light clothing (against heat)
</t>
        </r>
      </text>
    </comment>
  </commentList>
</comments>
</file>

<file path=xl/comments9.xml><?xml version="1.0" encoding="utf-8"?>
<comments xmlns="http://schemas.openxmlformats.org/spreadsheetml/2006/main">
  <authors>
    <author>adelphi</author>
  </authors>
  <commentList>
    <comment ref="B2" authorId="0">
      <text>
        <r>
          <rPr>
            <b/>
            <u/>
            <sz val="9"/>
            <color indexed="81"/>
            <rFont val="Tahoma"/>
            <family val="2"/>
          </rPr>
          <t>Currency</t>
        </r>
        <r>
          <rPr>
            <b/>
            <sz val="9"/>
            <color indexed="81"/>
            <rFont val="Tahoma"/>
            <family val="2"/>
          </rPr>
          <t xml:space="preserve">
</t>
        </r>
        <r>
          <rPr>
            <sz val="9"/>
            <color indexed="81"/>
            <rFont val="Tahoma"/>
            <family val="2"/>
          </rPr>
          <t>Please indicate which currency you will use to the express the monetary costs and benefits of adaptation. This can be US$ or any other currency.</t>
        </r>
      </text>
    </comment>
    <comment ref="B4" authorId="0">
      <text>
        <r>
          <rPr>
            <b/>
            <u/>
            <sz val="9"/>
            <color indexed="81"/>
            <rFont val="Tahoma"/>
            <family val="2"/>
          </rPr>
          <t>Negative business effect</t>
        </r>
        <r>
          <rPr>
            <sz val="9"/>
            <color indexed="81"/>
            <rFont val="Tahoma"/>
            <family val="2"/>
          </rPr>
          <t xml:space="preserve">
Please transfer the identified negative business effect from Sheet 2.1a.</t>
        </r>
      </text>
    </comment>
    <comment ref="B5" authorId="0">
      <text>
        <r>
          <rPr>
            <b/>
            <u/>
            <sz val="9"/>
            <color indexed="81"/>
            <rFont val="Tahoma"/>
            <family val="2"/>
          </rPr>
          <t>Adaptation measure</t>
        </r>
        <r>
          <rPr>
            <sz val="9"/>
            <color indexed="81"/>
            <rFont val="Tahoma"/>
            <family val="2"/>
          </rPr>
          <t xml:space="preserve">
Please transfer the respective adaptation measure for that negative effect from Sheet 2.1 a.</t>
        </r>
      </text>
    </comment>
    <comment ref="B7" authorId="0">
      <text>
        <r>
          <rPr>
            <b/>
            <u/>
            <sz val="9"/>
            <color indexed="81"/>
            <rFont val="Tahoma"/>
            <family val="2"/>
          </rPr>
          <t xml:space="preserve">I. Investment costs </t>
        </r>
        <r>
          <rPr>
            <b/>
            <sz val="9"/>
            <color indexed="81"/>
            <rFont val="Tahoma"/>
            <family val="2"/>
          </rPr>
          <t xml:space="preserve">
</t>
        </r>
        <r>
          <rPr>
            <sz val="9"/>
            <color indexed="81"/>
            <rFont val="Tahoma"/>
            <family val="2"/>
          </rPr>
          <t xml:space="preserve">Please note which type of investment costs the company will incur for preparing and taking into operation the adaptation measure.
</t>
        </r>
        <r>
          <rPr>
            <b/>
            <sz val="9"/>
            <color indexed="81"/>
            <rFont val="Tahoma"/>
            <family val="2"/>
          </rPr>
          <t xml:space="preserve">For example: </t>
        </r>
        <r>
          <rPr>
            <sz val="9"/>
            <color indexed="81"/>
            <rFont val="Tahoma"/>
            <family val="2"/>
          </rPr>
          <t xml:space="preserve">
Purchasing, delivery and/or installation costs.
Then insert the respective monetary costs. 
</t>
        </r>
        <r>
          <rPr>
            <b/>
            <sz val="9"/>
            <color indexed="81"/>
            <rFont val="Tahoma"/>
            <family val="2"/>
          </rPr>
          <t xml:space="preserve">Please note: </t>
        </r>
        <r>
          <rPr>
            <sz val="9"/>
            <color indexed="81"/>
            <rFont val="Tahoma"/>
            <family val="2"/>
          </rPr>
          <t xml:space="preserve">
Investment costs occur only once at the beginning of the measure. Thus, the cost field for years 2-10 are crossed out. 
Please add additional columns if needed</t>
        </r>
      </text>
    </comment>
    <comment ref="F7" authorId="0">
      <text>
        <r>
          <rPr>
            <b/>
            <u/>
            <sz val="9"/>
            <color indexed="81"/>
            <rFont val="Tahoma"/>
            <family val="2"/>
          </rPr>
          <t>II. Operating costs</t>
        </r>
        <r>
          <rPr>
            <b/>
            <sz val="9"/>
            <color indexed="81"/>
            <rFont val="Tahoma"/>
            <family val="2"/>
          </rPr>
          <t xml:space="preserve">
</t>
        </r>
        <r>
          <rPr>
            <sz val="9"/>
            <color indexed="81"/>
            <rFont val="Tahoma"/>
            <family val="2"/>
          </rPr>
          <t xml:space="preserve">Please note which type of operating costs the company will incur for keeping the adaptation measure running for the next 1-10 years.
</t>
        </r>
        <r>
          <rPr>
            <b/>
            <sz val="9"/>
            <color indexed="81"/>
            <rFont val="Tahoma"/>
            <family val="2"/>
          </rPr>
          <t xml:space="preserve">For example: </t>
        </r>
        <r>
          <rPr>
            <sz val="9"/>
            <color indexed="81"/>
            <rFont val="Tahoma"/>
            <family val="2"/>
          </rPr>
          <t xml:space="preserve">
Electricity, labour, maintenance and/or repair costs.
Then insert the respective monetary costs.
</t>
        </r>
        <r>
          <rPr>
            <b/>
            <sz val="9"/>
            <color indexed="81"/>
            <rFont val="Tahoma"/>
            <family val="2"/>
          </rPr>
          <t xml:space="preserve">Please note: </t>
        </r>
        <r>
          <rPr>
            <sz val="9"/>
            <color indexed="81"/>
            <rFont val="Tahoma"/>
            <family val="2"/>
          </rPr>
          <t xml:space="preserve">
Operating costs will most likely occur throughout the entire lifetime of the measure. 
Please add additional columns if needed.</t>
        </r>
      </text>
    </comment>
    <comment ref="L7" authorId="0">
      <text>
        <r>
          <rPr>
            <b/>
            <u/>
            <sz val="9"/>
            <color indexed="81"/>
            <rFont val="Tahoma"/>
            <family val="2"/>
          </rPr>
          <t>Undiscounted total costs per year</t>
        </r>
        <r>
          <rPr>
            <sz val="9"/>
            <color indexed="81"/>
            <rFont val="Tahoma"/>
            <family val="2"/>
          </rPr>
          <t xml:space="preserve">
These columns will fill up automatically as you insert the investment costs and annual operating costs. For each year, the average total costs will be calculated. 
</t>
        </r>
        <r>
          <rPr>
            <b/>
            <sz val="9"/>
            <color indexed="81"/>
            <rFont val="Tahoma"/>
            <family val="2"/>
          </rPr>
          <t xml:space="preserve">Please note: </t>
        </r>
        <r>
          <rPr>
            <sz val="9"/>
            <color indexed="81"/>
            <rFont val="Tahoma"/>
            <family val="2"/>
          </rPr>
          <t xml:space="preserve">
These costs are undiscounted, which means that the natural loss in value of money over time is not represented yet.</t>
        </r>
      </text>
    </comment>
  </commentList>
</comments>
</file>

<file path=xl/sharedStrings.xml><?xml version="1.0" encoding="utf-8"?>
<sst xmlns="http://schemas.openxmlformats.org/spreadsheetml/2006/main" count="1043" uniqueCount="233">
  <si>
    <t>Critical points</t>
  </si>
  <si>
    <t>Is the availability of energy supply secure?</t>
  </si>
  <si>
    <t>#</t>
  </si>
  <si>
    <t>Notes and comments</t>
  </si>
  <si>
    <t>Is the availability of water supply secure?</t>
  </si>
  <si>
    <t>Assessment grid</t>
  </si>
  <si>
    <t>Description</t>
  </si>
  <si>
    <t>Prio</t>
  </si>
  <si>
    <t>Risk assessment</t>
  </si>
  <si>
    <t>Feasibility</t>
  </si>
  <si>
    <t>Technical feasibility</t>
  </si>
  <si>
    <t>Potential for reducing costs</t>
  </si>
  <si>
    <t>Contributing to climate protection</t>
  </si>
  <si>
    <t>Reversibility/ flexibility</t>
  </si>
  <si>
    <t>If necessary, add further columns</t>
  </si>
  <si>
    <t>Adaptation measure</t>
  </si>
  <si>
    <t>How linked is the company with neighbouring companies? (resources, infrastructure, joint efforts)</t>
  </si>
  <si>
    <t>How linked is the company with the community? (resources, infrastructure, joint efforts)</t>
  </si>
  <si>
    <t>Processes</t>
  </si>
  <si>
    <t>Market</t>
  </si>
  <si>
    <t>Are there any impacts on product accessibility?</t>
  </si>
  <si>
    <t>Is there any possibility to reduce raw material and product miles and/or reduce complexity of value chain?</t>
  </si>
  <si>
    <t>How severely is the community (estate population and surrounding communities) affected by climate change, and by the company's adaptation or maladaptation?</t>
  </si>
  <si>
    <t>Adaptation strategy</t>
  </si>
  <si>
    <t>Integration possibility</t>
  </si>
  <si>
    <t>Ideas for overcoming barriers</t>
  </si>
  <si>
    <t>Infrastructure and operations</t>
  </si>
  <si>
    <t>Finance and market</t>
  </si>
  <si>
    <t>Climate phenomenon</t>
  </si>
  <si>
    <t>Stakeholders</t>
  </si>
  <si>
    <t>R</t>
  </si>
  <si>
    <t>Success indicators / Monitoring activities</t>
  </si>
  <si>
    <t>Have past direct climate change impacts already affected regulations that your company has to comply with?</t>
  </si>
  <si>
    <t>Are there any regulations that you anticipate or expect to become more stringent in the future?</t>
  </si>
  <si>
    <t>Is your company affected by any existing government programmes (e.g., National Missions) or funding streams?</t>
  </si>
  <si>
    <t>Are there any government programmes regarding adaptation to be anticipated, or that your company could lobby for?</t>
  </si>
  <si>
    <t xml:space="preserve">          Finance</t>
  </si>
  <si>
    <t>Do working conditions deteriorate due to climate change impacts?</t>
  </si>
  <si>
    <t xml:space="preserve">Do living conditions of workers deteriorate due to climate change impacts? </t>
  </si>
  <si>
    <t xml:space="preserve">     Building / Location</t>
  </si>
  <si>
    <t xml:space="preserve">     Employees and community </t>
  </si>
  <si>
    <t>Government and regulation</t>
  </si>
  <si>
    <t>Is the availability of raw material and auxiliary material affected by climate change impacts?</t>
  </si>
  <si>
    <t>Is there enough flexibility in transport and delivery of goods in  case of climate change impacts?</t>
  </si>
  <si>
    <t>Is there any falling or rising demand of produced products caused by climate change?</t>
  </si>
  <si>
    <t>Is there any opportunity to extend or adapt product portfolio to climate change impacts?</t>
  </si>
  <si>
    <t>Negative environmental impacts</t>
  </si>
  <si>
    <t>Negative social / community impacts</t>
  </si>
  <si>
    <t>Negative side effects</t>
  </si>
  <si>
    <t>Positive side effects</t>
  </si>
  <si>
    <t>Subsequent measures taken</t>
  </si>
  <si>
    <t>Point in time</t>
  </si>
  <si>
    <t>Risk</t>
  </si>
  <si>
    <t>List of measures for addressing risks</t>
  </si>
  <si>
    <t>Low-tech</t>
  </si>
  <si>
    <t>Mid-tech</t>
  </si>
  <si>
    <t>High-tech</t>
  </si>
  <si>
    <t>Technology level</t>
  </si>
  <si>
    <t>Internal communication</t>
  </si>
  <si>
    <t>External communication</t>
  </si>
  <si>
    <t>Risk matrix</t>
  </si>
  <si>
    <t>3 - Medium</t>
  </si>
  <si>
    <t>2 - Low</t>
  </si>
  <si>
    <t>4 - High</t>
  </si>
  <si>
    <t>Communication plan</t>
  </si>
  <si>
    <t>Are insurance premia likely to be raised due to climate change impacts and / or are the existing insurances still adequate?</t>
  </si>
  <si>
    <t>Logistics and stock</t>
  </si>
  <si>
    <t>Impact area</t>
  </si>
  <si>
    <t>Ideas on measures for addressing risk / opportunity</t>
  </si>
  <si>
    <t>5 - Very high</t>
  </si>
  <si>
    <t>1 - Very low</t>
  </si>
  <si>
    <t>Organisational feasibility</t>
  </si>
  <si>
    <t>Financial feasibility: investment</t>
  </si>
  <si>
    <t>Financial feasibility: running costs</t>
  </si>
  <si>
    <t>Financial feasibility: amortisation period</t>
  </si>
  <si>
    <t>Potential for enhancing stakeholder relations</t>
  </si>
  <si>
    <t>Contributing to developing the skill-base of the future</t>
  </si>
  <si>
    <t>Anticipation of regulatory changes</t>
  </si>
  <si>
    <t>Contributing to other sustainability goals</t>
  </si>
  <si>
    <t>Synergies with other CCA measures</t>
  </si>
  <si>
    <t>Negative impacts on existing measures / processes</t>
  </si>
  <si>
    <t>Sum</t>
  </si>
  <si>
    <t>Revenue / Market (*2)</t>
  </si>
  <si>
    <t>Short-term adaptation measures to be implemented (implementation period: immediately)</t>
  </si>
  <si>
    <t>Medium-term adaptation measures to be implemented (implementation period: years 2-3)</t>
  </si>
  <si>
    <t>Issue / message to communicate</t>
  </si>
  <si>
    <t>Target group</t>
  </si>
  <si>
    <t>Aim</t>
  </si>
  <si>
    <t>Means of communication</t>
  </si>
  <si>
    <t>Time / frequency</t>
  </si>
  <si>
    <t>Responsibility</t>
  </si>
  <si>
    <t>Effectiveness (*2)</t>
  </si>
  <si>
    <t>Long-term adaptation measures to be implemented (implementation period: years 4-8)</t>
  </si>
  <si>
    <t>Worksheets for CCA Strategy Development</t>
  </si>
  <si>
    <t>Additional material</t>
  </si>
  <si>
    <t>Technical notes</t>
  </si>
  <si>
    <r>
      <t xml:space="preserve">To support MSMEs and training organisations in applying the methodology and tools, a </t>
    </r>
    <r>
      <rPr>
        <b/>
        <sz val="11"/>
        <rFont val="Arial"/>
        <family val="2"/>
      </rPr>
      <t>capacity building toolkit</t>
    </r>
    <r>
      <rPr>
        <sz val="11"/>
        <rFont val="Arial"/>
        <family val="2"/>
      </rPr>
      <t xml:space="preserve"> has been developed featuring:</t>
    </r>
  </si>
  <si>
    <t>Overview on the methodology and tools</t>
  </si>
  <si>
    <t xml:space="preserve">
Climate Change Adaptation (CCA) of SMEs</t>
  </si>
  <si>
    <t>Currency</t>
  </si>
  <si>
    <t>Risk addressed</t>
  </si>
  <si>
    <t>From</t>
  </si>
  <si>
    <t>To</t>
  </si>
  <si>
    <t xml:space="preserve">From </t>
  </si>
  <si>
    <t xml:space="preserve">To </t>
  </si>
  <si>
    <t>Year</t>
  </si>
  <si>
    <t>Average</t>
  </si>
  <si>
    <t>COSTS of adaptation measures</t>
  </si>
  <si>
    <t>Discount Rate</t>
  </si>
  <si>
    <t>Internal Rate of Return (IRR):</t>
  </si>
  <si>
    <t>Net Present Value (NPV):</t>
  </si>
  <si>
    <t>Return on Investment (RoI):</t>
  </si>
  <si>
    <t>Benefit Categories</t>
  </si>
  <si>
    <t>Benefit Components</t>
  </si>
  <si>
    <t>Cost-Benefit-Ratio (CBR)</t>
  </si>
  <si>
    <t>I. Investment Costs</t>
  </si>
  <si>
    <t>II. Operating Costs</t>
  </si>
  <si>
    <t>BENEFITS of adaptation measures (= cost savings, additional revenue)</t>
  </si>
  <si>
    <t>Sum over all years:</t>
  </si>
  <si>
    <t>Undiscounted total costs per year</t>
  </si>
  <si>
    <t>Discounted total costs per year</t>
  </si>
  <si>
    <t>Sum of undiscounted total costs over all years:</t>
  </si>
  <si>
    <t>Sum of undiscounted total benefits over all years:</t>
  </si>
  <si>
    <t>RESULTS of the Cost-Benefit Analysis</t>
  </si>
  <si>
    <t>Discount Factor</t>
  </si>
  <si>
    <t>Payback Time (in years)</t>
  </si>
  <si>
    <t>Are there any impacts on productivity caused by temperature rise or extreme weather events?</t>
  </si>
  <si>
    <t>Are there increasing expectations / standards of purchasers and / or end-consumers in terms of climate change adaptation efforts?</t>
  </si>
  <si>
    <t>Past and future impacts</t>
  </si>
  <si>
    <t>Timeframe considered</t>
  </si>
  <si>
    <t>Ranking of measure according to CBA</t>
  </si>
  <si>
    <t>Potential barriers and conflicts</t>
  </si>
  <si>
    <t>Additional advantages and synergies</t>
  </si>
  <si>
    <t>Further relevant indicator to be considered</t>
  </si>
  <si>
    <t>Importance</t>
  </si>
  <si>
    <t>Climate impact</t>
  </si>
  <si>
    <t>List of measures for addressing new business and market opportunities</t>
  </si>
  <si>
    <t>paint</t>
  </si>
  <si>
    <t>installation</t>
  </si>
  <si>
    <t>II. Climate independent benefits</t>
  </si>
  <si>
    <t>Company Key Facts</t>
  </si>
  <si>
    <t>What are your most important products and / or services?</t>
  </si>
  <si>
    <t>Please name the five most important resources/raw material inputs for your production process (e.g. electricity, labour, chemicals, etc.)</t>
  </si>
  <si>
    <t>Please describe who your main customers are</t>
  </si>
  <si>
    <t>Please describe who your main raw material suppliers are</t>
  </si>
  <si>
    <t>Please state the number of employees (skilled / semi-skilled / unskilled)</t>
  </si>
  <si>
    <t>What was your annual turnover last year?</t>
  </si>
  <si>
    <t>Comments</t>
  </si>
  <si>
    <t xml:space="preserve">Framework conditions for Assessment </t>
  </si>
  <si>
    <t>When was your company established?</t>
  </si>
  <si>
    <t>What is the complete name of your company?</t>
  </si>
  <si>
    <t>Time required</t>
  </si>
  <si>
    <t xml:space="preserve">Company resources </t>
  </si>
  <si>
    <t xml:space="preserve">Location of assessment </t>
  </si>
  <si>
    <t>Target market / customers / production sites</t>
  </si>
  <si>
    <t>Impact: Expected market changes / changed production conditions</t>
  </si>
  <si>
    <t>Opportunity: Potential product or service / new production process</t>
  </si>
  <si>
    <t>Adaptation measure / Opportunity</t>
  </si>
  <si>
    <t>Expected market change /changed production conditions addressed</t>
  </si>
  <si>
    <t>New business opportunities</t>
  </si>
  <si>
    <t>Has properties with reduced climate vulnerability</t>
  </si>
  <si>
    <t>Facilitates adaptation</t>
  </si>
  <si>
    <t>Other</t>
  </si>
  <si>
    <t>Target market / customers</t>
  </si>
  <si>
    <t>Expected market changes</t>
  </si>
  <si>
    <t>Are existing buildings resistant enough to withstand climate change (slow onset changes, extreme weather events)?</t>
  </si>
  <si>
    <t>How sensitive is the company location to climate change impacts?</t>
  </si>
  <si>
    <t>Is infrastructure close to the premises sensitive to changing climate and extreme weather events?</t>
  </si>
  <si>
    <t>How sensitive are manufacturing processes to uncertain energy and water supply?</t>
  </si>
  <si>
    <t>How sensitive are manufacturing processes to extreme weather events (e.g. high temperatures, heavy rain etc.)?</t>
  </si>
  <si>
    <t>Is the storage of goods secure in case of changing conditions (e.g. higher temperatures) or other climate change impacts (e.g. flooding)?</t>
  </si>
  <si>
    <t>Are there any possibilities to help adapt and/or raise stability of energy/water supply in the community in a joint effort (PPP)?</t>
  </si>
  <si>
    <t>Do climate change impacts cause any problems regarding short-term cash-flow and financing?</t>
  </si>
  <si>
    <t>Do climate change impacts cause any problems for long-term investments?</t>
  </si>
  <si>
    <t>Is it likely that climate change impacts will cause your company's liabilities to increase? (e.g., flooding resulting in toxic discharge)</t>
  </si>
  <si>
    <t>Experienced negative or positive 
effects on the company</t>
  </si>
  <si>
    <t>M</t>
  </si>
  <si>
    <t>P</t>
  </si>
  <si>
    <t>MAGNITUDE (M) OF NEGATIVE EFFECT ON BUSINESS</t>
  </si>
  <si>
    <t>PROBABILITY (P)</t>
  </si>
  <si>
    <t>Timing / 
urgency</t>
  </si>
  <si>
    <r>
      <rPr>
        <b/>
        <sz val="11"/>
        <rFont val="Arial"/>
        <family val="2"/>
      </rPr>
      <t>Risk</t>
    </r>
    <r>
      <rPr>
        <sz val="11"/>
        <rFont val="Arial"/>
        <family val="2"/>
      </rPr>
      <t xml:space="preserve"> (likelihood * magnitude of negative business effect)</t>
    </r>
  </si>
  <si>
    <r>
      <rPr>
        <b/>
        <sz val="11"/>
        <rFont val="Arial"/>
        <family val="2"/>
      </rPr>
      <t>Opportunity</t>
    </r>
    <r>
      <rPr>
        <sz val="11"/>
        <rFont val="Arial"/>
        <family val="2"/>
      </rPr>
      <t xml:space="preserve"> (likelihood * magnitude of positive business effect)</t>
    </r>
  </si>
  <si>
    <r>
      <t xml:space="preserve">All tools are available for usage or download on the </t>
    </r>
    <r>
      <rPr>
        <b/>
        <sz val="11"/>
        <rFont val="Arial"/>
        <family val="2"/>
      </rPr>
      <t>Climate Expert Website (www.climte-expert.org).</t>
    </r>
  </si>
  <si>
    <r>
      <rPr>
        <b/>
        <u/>
        <sz val="13"/>
        <rFont val="Arial"/>
        <family val="2"/>
      </rPr>
      <t xml:space="preserve">Note: </t>
    </r>
    <r>
      <rPr>
        <sz val="13"/>
        <rFont val="Arial"/>
        <family val="2"/>
      </rPr>
      <t>The“Assessment grid” is presented to participants, providing them with a simple but comprehensive tool to assess their company’s sensitivity and adaptive capacity to the impacts of climate change. With this sheet a clear understanding of a company’s vulnerability to climate change, which is influenced by its exposure, sensitivity and adaptive capacity to climate change, can be gathered. Therefore, this sheet can also be used as a stand-alone tool for a short-assessment with a company.</t>
    </r>
  </si>
  <si>
    <t>Climate impacts</t>
  </si>
  <si>
    <t>Past or future climate phenomenon</t>
  </si>
  <si>
    <t>Priority C (low / medium)</t>
  </si>
  <si>
    <t>Priority B (medium / high)</t>
  </si>
  <si>
    <t>Priority A (high / very high)</t>
  </si>
  <si>
    <t xml:space="preserve">Legend:  </t>
  </si>
  <si>
    <t>Undiscounted total costs over all years:</t>
  </si>
  <si>
    <r>
      <rPr>
        <b/>
        <sz val="11"/>
        <rFont val="Arial"/>
        <family val="2"/>
      </rPr>
      <t>Probability</t>
    </r>
    <r>
      <rPr>
        <sz val="11"/>
        <rFont val="Arial"/>
        <family val="2"/>
      </rPr>
      <t xml:space="preserve">: How </t>
    </r>
    <r>
      <rPr>
        <b/>
        <sz val="11"/>
        <rFont val="Arial"/>
        <family val="2"/>
      </rPr>
      <t>likely</t>
    </r>
    <r>
      <rPr>
        <sz val="11"/>
        <rFont val="Arial"/>
        <family val="2"/>
      </rPr>
      <t xml:space="preserve"> is it that the negative business effect will occur?  </t>
    </r>
  </si>
  <si>
    <r>
      <rPr>
        <b/>
        <sz val="11"/>
        <rFont val="Arial"/>
        <family val="2"/>
      </rPr>
      <t>Magnitude</t>
    </r>
    <r>
      <rPr>
        <sz val="11"/>
        <rFont val="Arial"/>
        <family val="2"/>
      </rPr>
      <t xml:space="preserve">: How </t>
    </r>
    <r>
      <rPr>
        <b/>
        <sz val="11"/>
        <rFont val="Arial"/>
        <family val="2"/>
      </rPr>
      <t>extensive</t>
    </r>
    <r>
      <rPr>
        <sz val="11"/>
        <rFont val="Arial"/>
        <family val="2"/>
      </rPr>
      <t xml:space="preserve"> is the expected business effect when it occurs?</t>
    </r>
  </si>
  <si>
    <r>
      <rPr>
        <b/>
        <sz val="11"/>
        <rFont val="Arial"/>
        <family val="2"/>
      </rPr>
      <t>Probability</t>
    </r>
    <r>
      <rPr>
        <sz val="11"/>
        <rFont val="Arial"/>
        <family val="2"/>
      </rPr>
      <t xml:space="preserve">: How </t>
    </r>
    <r>
      <rPr>
        <b/>
        <sz val="11"/>
        <rFont val="Arial"/>
        <family val="2"/>
      </rPr>
      <t>likely</t>
    </r>
    <r>
      <rPr>
        <sz val="11"/>
        <rFont val="Arial"/>
        <family val="2"/>
      </rPr>
      <t xml:space="preserve"> is it that the positive business effect will occur?  </t>
    </r>
  </si>
  <si>
    <r>
      <rPr>
        <b/>
        <sz val="11"/>
        <rFont val="Arial"/>
        <family val="2"/>
      </rPr>
      <t>Magnitude</t>
    </r>
    <r>
      <rPr>
        <sz val="11"/>
        <rFont val="Arial"/>
        <family val="2"/>
      </rPr>
      <t>: How extensive is the expected business effect when it occurs?</t>
    </r>
  </si>
  <si>
    <t>Potential product / service innovation</t>
  </si>
  <si>
    <t>Type of product / service innovation</t>
  </si>
  <si>
    <t>O</t>
  </si>
  <si>
    <t>Negative 
business effect</t>
  </si>
  <si>
    <t>Lost revenue</t>
  </si>
  <si>
    <t>Scenario II: "Strong climate change"</t>
  </si>
  <si>
    <t>Undiscounted total benefits / year</t>
  </si>
  <si>
    <t>Undiscounted total benefits / year 
(weighted)</t>
  </si>
  <si>
    <t xml:space="preserve">Undiscounted total benefits / year </t>
  </si>
  <si>
    <t xml:space="preserve">Cost savings </t>
  </si>
  <si>
    <t>By how much does the measure reduce these costs? (in %)</t>
  </si>
  <si>
    <t xml:space="preserve">Additional revenue </t>
  </si>
  <si>
    <t xml:space="preserve">I. Expected costs of the negative effect </t>
  </si>
  <si>
    <t>Undiscounted total benefits / year (weighted)</t>
  </si>
  <si>
    <t>How likely is this scenario? (%)</t>
  </si>
  <si>
    <t xml:space="preserve">Repair / replacement </t>
  </si>
  <si>
    <r>
      <t xml:space="preserve">Step I: Benefits
</t>
    </r>
    <r>
      <rPr>
        <i/>
        <sz val="11"/>
        <color rgb="FFFF0000"/>
        <rFont val="Arial"/>
        <family val="2"/>
      </rPr>
      <t>(When finished, please click on the "+" 
in the upper right corner)</t>
    </r>
  </si>
  <si>
    <t>Discounted total benefits per year
(Scenario I: "Regular" climate change)</t>
  </si>
  <si>
    <t>Conduct CBA?</t>
  </si>
  <si>
    <r>
      <t xml:space="preserve">The worksheets build on a </t>
    </r>
    <r>
      <rPr>
        <b/>
        <sz val="11"/>
        <rFont val="Arial"/>
        <family val="2"/>
      </rPr>
      <t xml:space="preserve">four-step methodology </t>
    </r>
    <r>
      <rPr>
        <sz val="11"/>
        <rFont val="Arial"/>
        <family val="2"/>
      </rPr>
      <t xml:space="preserve">for developing a CCA strategy of SMEs.The </t>
    </r>
    <r>
      <rPr>
        <b/>
        <sz val="11"/>
        <rFont val="Arial"/>
        <family val="2"/>
      </rPr>
      <t>worksheets</t>
    </r>
    <r>
      <rPr>
        <sz val="11"/>
        <rFont val="Arial"/>
        <family val="2"/>
      </rPr>
      <t xml:space="preserve"> facilitate the practical implementation of each step:</t>
    </r>
  </si>
  <si>
    <t>Answers / comments</t>
  </si>
  <si>
    <t>Future trend</t>
  </si>
  <si>
    <t>Negative business effect</t>
  </si>
  <si>
    <t>Negative business effects</t>
  </si>
  <si>
    <r>
      <rPr>
        <sz val="11"/>
        <rFont val="Symbol"/>
        <family val="1"/>
        <charset val="2"/>
      </rPr>
      <t xml:space="preserve">·   </t>
    </r>
    <r>
      <rPr>
        <sz val="11"/>
        <rFont val="Arial"/>
        <family val="2"/>
      </rPr>
      <t xml:space="preserve">The worksheets are provided in </t>
    </r>
    <r>
      <rPr>
        <b/>
        <sz val="11"/>
        <rFont val="Arial"/>
        <family val="2"/>
      </rPr>
      <t xml:space="preserve">excel version 1997-2003 </t>
    </r>
    <r>
      <rPr>
        <sz val="11"/>
        <rFont val="Arial"/>
        <family val="2"/>
      </rPr>
      <t xml:space="preserve">to allow for widespread usability.
</t>
    </r>
    <r>
      <rPr>
        <sz val="11"/>
        <rFont val="Symbol"/>
        <family val="1"/>
        <charset val="2"/>
      </rPr>
      <t xml:space="preserve">·   </t>
    </r>
    <r>
      <rPr>
        <sz val="11"/>
        <rFont val="Arial"/>
        <family val="2"/>
      </rPr>
      <t xml:space="preserve">The worksheets are provided in </t>
    </r>
    <r>
      <rPr>
        <b/>
        <sz val="11"/>
        <rFont val="Arial"/>
        <family val="2"/>
      </rPr>
      <t xml:space="preserve">printer-ready </t>
    </r>
    <r>
      <rPr>
        <sz val="11"/>
        <rFont val="Arial"/>
        <family val="2"/>
      </rPr>
      <t xml:space="preserve">format.
</t>
    </r>
    <r>
      <rPr>
        <sz val="11"/>
        <rFont val="Symbol"/>
        <family val="1"/>
        <charset val="2"/>
      </rPr>
      <t xml:space="preserve">·   </t>
    </r>
    <r>
      <rPr>
        <sz val="11"/>
        <rFont val="Arial"/>
        <family val="2"/>
      </rPr>
      <t xml:space="preserve">The worksheets are </t>
    </r>
    <r>
      <rPr>
        <b/>
        <sz val="11"/>
        <rFont val="Arial"/>
        <family val="2"/>
      </rPr>
      <t>"frozen"</t>
    </r>
    <r>
      <rPr>
        <sz val="11"/>
        <rFont val="Arial"/>
        <family val="2"/>
      </rPr>
      <t xml:space="preserve"> so that the assessment categories and examples are always visible when filling in the worksheets. You can undo this function by clicking "unfreeze panes".
</t>
    </r>
    <r>
      <rPr>
        <sz val="11"/>
        <rFont val="Symbol"/>
        <family val="1"/>
        <charset val="2"/>
      </rPr>
      <t xml:space="preserve">·   </t>
    </r>
    <r>
      <rPr>
        <sz val="11"/>
        <rFont val="Arial"/>
        <family val="2"/>
      </rPr>
      <t xml:space="preserve">All worksheets contain </t>
    </r>
    <r>
      <rPr>
        <b/>
        <sz val="11"/>
        <rFont val="Arial"/>
        <family val="2"/>
      </rPr>
      <t>comments</t>
    </r>
    <r>
      <rPr>
        <sz val="11"/>
        <rFont val="Arial"/>
        <family val="2"/>
      </rPr>
      <t xml:space="preserve"> with suggestions on how to conduct the particular assessments. The comments can be shown through the function "show/hide comments" 
</t>
    </r>
    <r>
      <rPr>
        <sz val="11"/>
        <rFont val="Symbol"/>
        <family val="1"/>
        <charset val="2"/>
      </rPr>
      <t xml:space="preserve">·   </t>
    </r>
    <r>
      <rPr>
        <sz val="11"/>
        <rFont val="Arial"/>
        <family val="2"/>
      </rPr>
      <t xml:space="preserve">The worksheets can be adapted to specific company contexts, i.e. </t>
    </r>
    <r>
      <rPr>
        <b/>
        <sz val="11"/>
        <rFont val="Arial"/>
        <family val="2"/>
      </rPr>
      <t>texts can be changed and assessment categories can be added</t>
    </r>
    <r>
      <rPr>
        <sz val="11"/>
        <rFont val="Arial"/>
        <family val="2"/>
      </rPr>
      <t xml:space="preserve">. </t>
    </r>
  </si>
  <si>
    <r>
      <rPr>
        <sz val="11"/>
        <rFont val="Wingdings"/>
        <charset val="2"/>
      </rPr>
      <t xml:space="preserve">ü </t>
    </r>
    <r>
      <rPr>
        <sz val="11"/>
        <rFont val="Arial"/>
        <family val="2"/>
      </rPr>
      <t xml:space="preserve">Real and fictitious </t>
    </r>
    <r>
      <rPr>
        <b/>
        <sz val="11"/>
        <rFont val="Arial"/>
        <family val="2"/>
      </rPr>
      <t xml:space="preserve">case studies </t>
    </r>
    <r>
      <rPr>
        <sz val="11"/>
        <rFont val="Arial"/>
        <family val="2"/>
      </rPr>
      <t xml:space="preserve">describing climate change effects and adaptation measures
</t>
    </r>
    <r>
      <rPr>
        <sz val="11"/>
        <rFont val="Wingdings"/>
        <charset val="2"/>
      </rPr>
      <t xml:space="preserve">ü </t>
    </r>
    <r>
      <rPr>
        <sz val="11"/>
        <rFont val="Arial"/>
        <family val="2"/>
      </rPr>
      <t>A list of Frequently Asked Questions (FAQ) to answer the most important questions on adaptation and SMEs</t>
    </r>
    <r>
      <rPr>
        <sz val="11"/>
        <rFont val="Wingdings"/>
        <charset val="2"/>
      </rPr>
      <t xml:space="preserve">
ü </t>
    </r>
    <r>
      <rPr>
        <sz val="11"/>
        <rFont val="Arial"/>
        <family val="2"/>
      </rPr>
      <t xml:space="preserve">The </t>
    </r>
    <r>
      <rPr>
        <b/>
        <sz val="11"/>
        <rFont val="Arial"/>
        <family val="2"/>
      </rPr>
      <t xml:space="preserve">online adaptation course </t>
    </r>
    <r>
      <rPr>
        <sz val="11"/>
        <rFont val="Arial"/>
        <family val="2"/>
      </rPr>
      <t xml:space="preserve">"Becoming a Climate Expert" developed for SMEs which guides users through the process of CCA strategy development
</t>
    </r>
    <r>
      <rPr>
        <sz val="11"/>
        <rFont val="Wingdings"/>
        <charset val="2"/>
      </rPr>
      <t xml:space="preserve">ü </t>
    </r>
    <r>
      <rPr>
        <sz val="11"/>
        <rFont val="Arial"/>
        <family val="2"/>
      </rPr>
      <t>A Consultant's Manual (2014) which explains in detail how the methodology and worksheets can be applied in a company setting</t>
    </r>
    <r>
      <rPr>
        <sz val="11"/>
        <color rgb="FFFF0000"/>
        <rFont val="Wingdings"/>
        <charset val="2"/>
      </rPr>
      <t/>
    </r>
  </si>
  <si>
    <t>Undiscounted costs</t>
  </si>
  <si>
    <t>Undiscounted Benefits</t>
  </si>
  <si>
    <t>Accumulated benefits 
(Scenario I + II)</t>
  </si>
  <si>
    <t>Undiscounted total benefits / year
(Scenario I + II)</t>
  </si>
  <si>
    <t>Discounted total benefits per year
(Scenario I)</t>
  </si>
  <si>
    <t>Discounted total benefits per year
(ScenarioI I &amp; II, accumulated)</t>
  </si>
  <si>
    <r>
      <t xml:space="preserve">The worksheets and underlying methodology presented in this file seek to support small and medium enterprises (SMEs) in </t>
    </r>
    <r>
      <rPr>
        <b/>
        <sz val="11"/>
        <rFont val="Arial"/>
        <family val="2"/>
      </rPr>
      <t>assessing climate-related risks, identifying opportunities and developing adaptation strategies.</t>
    </r>
    <r>
      <rPr>
        <sz val="11"/>
        <rFont val="Arial"/>
        <family val="2"/>
      </rPr>
      <t xml:space="preserve"> They can be used by </t>
    </r>
    <r>
      <rPr>
        <b/>
        <sz val="11"/>
        <rFont val="Arial"/>
        <family val="2"/>
      </rPr>
      <t xml:space="preserve">companies </t>
    </r>
    <r>
      <rPr>
        <sz val="11"/>
        <rFont val="Arial"/>
        <family val="2"/>
      </rPr>
      <t xml:space="preserve">independently, by </t>
    </r>
    <r>
      <rPr>
        <b/>
        <sz val="11"/>
        <rFont val="Arial"/>
        <family val="2"/>
      </rPr>
      <t>consultants</t>
    </r>
    <r>
      <rPr>
        <sz val="11"/>
        <rFont val="Arial"/>
        <family val="2"/>
      </rPr>
      <t xml:space="preserve"> supporting SMEs in developing a CCA strategy, or by </t>
    </r>
    <r>
      <rPr>
        <b/>
        <sz val="11"/>
        <rFont val="Arial"/>
        <family val="2"/>
      </rPr>
      <t>trainers</t>
    </r>
    <r>
      <rPr>
        <sz val="11"/>
        <rFont val="Arial"/>
        <family val="2"/>
      </rPr>
      <t xml:space="preserve"> implementing awareness raising and or strategy development workshops with companies. 
</t>
    </r>
    <r>
      <rPr>
        <b/>
        <sz val="11"/>
        <rFont val="Arial"/>
        <family val="2"/>
      </rPr>
      <t xml:space="preserve">
</t>
    </r>
    <r>
      <rPr>
        <sz val="11"/>
        <rFont val="Arial"/>
        <family val="2"/>
      </rPr>
      <t>The methodology and worksheets have been developed within a series of projects on CCA and SME competitiveness in India by the</t>
    </r>
    <r>
      <rPr>
        <b/>
        <sz val="11"/>
        <rFont val="Arial"/>
        <family val="2"/>
      </rPr>
      <t xml:space="preserve"> Deutsche Gesellschaft für Internationale Zusammenarbeit (GIZ)</t>
    </r>
    <r>
      <rPr>
        <sz val="11"/>
        <rFont val="Arial"/>
        <family val="2"/>
      </rPr>
      <t xml:space="preserve"> </t>
    </r>
    <r>
      <rPr>
        <b/>
        <sz val="11"/>
        <rFont val="Arial"/>
        <family val="2"/>
      </rPr>
      <t>GmbH</t>
    </r>
    <r>
      <rPr>
        <sz val="11"/>
        <rFont val="Arial"/>
        <family val="2"/>
      </rPr>
      <t xml:space="preserve"> and its knowledge partner </t>
    </r>
    <r>
      <rPr>
        <b/>
        <sz val="11"/>
        <rFont val="Arial"/>
        <family val="2"/>
      </rPr>
      <t>adelphi</t>
    </r>
    <r>
      <rPr>
        <sz val="11"/>
        <rFont val="Arial"/>
        <family val="2"/>
      </rPr>
      <t xml:space="preserve"> on behalf of </t>
    </r>
    <r>
      <rPr>
        <b/>
        <sz val="11"/>
        <rFont val="Arial"/>
        <family val="2"/>
      </rPr>
      <t>the German Federal Ministry for Economic Cooperation and Development (BMZ)</t>
    </r>
    <r>
      <rPr>
        <sz val="11"/>
        <rFont val="Arial"/>
        <family val="2"/>
      </rPr>
      <t xml:space="preserve">. </t>
    </r>
  </si>
  <si>
    <t xml:space="preserve">I. Avoided costs of the negative effect </t>
  </si>
  <si>
    <r>
      <t xml:space="preserve">Scenario I: "Medium climate change" </t>
    </r>
    <r>
      <rPr>
        <i/>
        <sz val="11"/>
        <color rgb="FFFF0000"/>
        <rFont val="Arial"/>
        <family val="2"/>
      </rPr>
      <t>(When finished, please click on the "+" in the lower left corner)</t>
    </r>
  </si>
  <si>
    <r>
      <t xml:space="preserve">Step II: Benefits, weighted by </t>
    </r>
    <r>
      <rPr>
        <b/>
        <u/>
        <sz val="11"/>
        <rFont val="Arial"/>
        <family val="2"/>
      </rPr>
      <t>probability</t>
    </r>
    <r>
      <rPr>
        <b/>
        <sz val="11"/>
        <rFont val="Arial"/>
        <family val="2"/>
      </rPr>
      <t xml:space="preserve">
</t>
    </r>
    <r>
      <rPr>
        <i/>
        <sz val="11"/>
        <color rgb="FFFF0000"/>
        <rFont val="Arial"/>
        <family val="2"/>
      </rPr>
      <t>(When finished, please click on the "+" 
in the upper right corner)</t>
    </r>
  </si>
  <si>
    <r>
      <t xml:space="preserve">Step III: Benefits, weighted by </t>
    </r>
    <r>
      <rPr>
        <b/>
        <u/>
        <sz val="11"/>
        <rFont val="Arial"/>
        <family val="2"/>
      </rPr>
      <t>probability</t>
    </r>
    <r>
      <rPr>
        <b/>
        <sz val="11"/>
        <rFont val="Arial"/>
        <family val="2"/>
      </rPr>
      <t xml:space="preserve"> and </t>
    </r>
    <r>
      <rPr>
        <b/>
        <u/>
        <sz val="11"/>
        <rFont val="Arial"/>
        <family val="2"/>
      </rPr>
      <t>effectiveness</t>
    </r>
    <r>
      <rPr>
        <b/>
        <sz val="11"/>
        <rFont val="Arial"/>
        <family val="2"/>
      </rPr>
      <t xml:space="preserve"> of the adaptation measure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</si>
</sst>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 &quot;€&quot;"/>
  </numFmts>
  <fonts count="60" x14ac:knownFonts="1">
    <font>
      <sz val="10"/>
      <name val="Arial"/>
    </font>
    <font>
      <sz val="10"/>
      <name val="Arial"/>
      <family val="2"/>
    </font>
    <font>
      <sz val="11"/>
      <color indexed="8"/>
      <name val="Calibri"/>
      <family val="2"/>
    </font>
    <font>
      <sz val="10"/>
      <name val="Arial"/>
      <family val="2"/>
    </font>
    <font>
      <u/>
      <sz val="11"/>
      <color indexed="12"/>
      <name val="Calibri"/>
      <family val="2"/>
    </font>
    <font>
      <sz val="11"/>
      <name val="Calibri"/>
      <family val="2"/>
    </font>
    <font>
      <u/>
      <sz val="11"/>
      <color indexed="39"/>
      <name val="Calibri"/>
      <family val="2"/>
    </font>
    <font>
      <sz val="11"/>
      <color indexed="8"/>
      <name val="Arial"/>
      <family val="2"/>
    </font>
    <font>
      <sz val="8"/>
      <name val="Verdana"/>
      <family val="2"/>
    </font>
    <font>
      <sz val="8"/>
      <color indexed="81"/>
      <name val="Tahoma"/>
      <family val="2"/>
    </font>
    <font>
      <u/>
      <sz val="11"/>
      <name val="Arial"/>
      <family val="2"/>
    </font>
    <font>
      <b/>
      <sz val="11"/>
      <name val="Arial"/>
      <family val="2"/>
    </font>
    <font>
      <sz val="11"/>
      <name val="Arial"/>
      <family val="2"/>
    </font>
    <font>
      <sz val="11"/>
      <color theme="0" tint="-0.499984740745262"/>
      <name val="Arial"/>
      <family val="2"/>
    </font>
    <font>
      <b/>
      <sz val="11"/>
      <color indexed="23"/>
      <name val="Arial"/>
      <family val="2"/>
    </font>
    <font>
      <b/>
      <sz val="11"/>
      <color indexed="8"/>
      <name val="Arial"/>
      <family val="2"/>
    </font>
    <font>
      <sz val="11"/>
      <color indexed="23"/>
      <name val="Arial"/>
      <family val="2"/>
    </font>
    <font>
      <u/>
      <sz val="11"/>
      <color indexed="12"/>
      <name val="Arial"/>
      <family val="2"/>
    </font>
    <font>
      <b/>
      <sz val="13"/>
      <name val="Arial"/>
      <family val="2"/>
    </font>
    <font>
      <b/>
      <sz val="11"/>
      <color indexed="21"/>
      <name val="Arial"/>
      <family val="2"/>
    </font>
    <font>
      <sz val="11"/>
      <color indexed="9"/>
      <name val="Arial"/>
      <family val="2"/>
    </font>
    <font>
      <sz val="11"/>
      <color rgb="FF969696"/>
      <name val="Arial"/>
      <family val="2"/>
    </font>
    <font>
      <sz val="9"/>
      <color indexed="81"/>
      <name val="Tahoma"/>
      <family val="2"/>
    </font>
    <font>
      <b/>
      <sz val="9"/>
      <color indexed="81"/>
      <name val="Tahoma"/>
      <family val="2"/>
    </font>
    <font>
      <b/>
      <u/>
      <sz val="9"/>
      <color indexed="81"/>
      <name val="Tahoma"/>
      <family val="2"/>
    </font>
    <font>
      <sz val="9"/>
      <color indexed="81"/>
      <name val="Arial"/>
      <family val="2"/>
    </font>
    <font>
      <b/>
      <u/>
      <sz val="9"/>
      <color indexed="81"/>
      <name val="Arial"/>
      <family val="2"/>
    </font>
    <font>
      <b/>
      <sz val="9"/>
      <color indexed="81"/>
      <name val="Arial"/>
      <family val="2"/>
    </font>
    <font>
      <sz val="8"/>
      <color indexed="81"/>
      <name val="Arial"/>
      <family val="2"/>
    </font>
    <font>
      <b/>
      <sz val="8"/>
      <color indexed="81"/>
      <name val="Arial"/>
      <family val="2"/>
    </font>
    <font>
      <b/>
      <i/>
      <sz val="8"/>
      <color indexed="81"/>
      <name val="Arial"/>
      <family val="2"/>
    </font>
    <font>
      <b/>
      <u/>
      <sz val="8"/>
      <color indexed="81"/>
      <name val="Arial"/>
      <family val="2"/>
    </font>
    <font>
      <b/>
      <sz val="15"/>
      <name val="Arial"/>
      <family val="2"/>
    </font>
    <font>
      <b/>
      <sz val="19"/>
      <name val="Arial"/>
      <family val="2"/>
    </font>
    <font>
      <sz val="11"/>
      <name val="Wingdings"/>
      <charset val="2"/>
    </font>
    <font>
      <sz val="11"/>
      <name val="Symbol"/>
      <family val="1"/>
      <charset val="2"/>
    </font>
    <font>
      <b/>
      <sz val="10"/>
      <name val="Arial"/>
      <family val="2"/>
    </font>
    <font>
      <b/>
      <sz val="11"/>
      <color rgb="FF808080"/>
      <name val="Arial"/>
      <family val="2"/>
    </font>
    <font>
      <sz val="14"/>
      <name val="Arial"/>
      <family val="2"/>
    </font>
    <font>
      <b/>
      <sz val="16"/>
      <color rgb="FFFF3300"/>
      <name val="Arial"/>
      <family val="2"/>
    </font>
    <font>
      <b/>
      <sz val="13"/>
      <color rgb="FFFF0000"/>
      <name val="Arial"/>
      <family val="2"/>
    </font>
    <font>
      <b/>
      <sz val="13"/>
      <color indexed="8"/>
      <name val="Arial"/>
      <family val="2"/>
    </font>
    <font>
      <b/>
      <sz val="13"/>
      <color theme="0" tint="-0.34998626667073579"/>
      <name val="Arial"/>
      <family val="2"/>
    </font>
    <font>
      <sz val="10"/>
      <name val="Arial"/>
      <family val="2"/>
    </font>
    <font>
      <u/>
      <sz val="10"/>
      <color theme="11"/>
      <name val="Arial"/>
      <family val="2"/>
    </font>
    <font>
      <sz val="13"/>
      <name val="Arial"/>
      <family val="2"/>
    </font>
    <font>
      <sz val="12"/>
      <name val="Arial"/>
      <family val="2"/>
    </font>
    <font>
      <b/>
      <u/>
      <sz val="13"/>
      <name val="Arial"/>
      <family val="2"/>
    </font>
    <font>
      <sz val="11"/>
      <color theme="1"/>
      <name val="Arial"/>
      <family val="2"/>
    </font>
    <font>
      <sz val="11"/>
      <color rgb="FFFF0000"/>
      <name val="Arial"/>
      <family val="2"/>
    </font>
    <font>
      <b/>
      <sz val="11"/>
      <color rgb="FFD60093"/>
      <name val="Arial"/>
      <family val="2"/>
    </font>
    <font>
      <i/>
      <sz val="11"/>
      <name val="Arial"/>
      <family val="2"/>
    </font>
    <font>
      <i/>
      <sz val="11"/>
      <color rgb="FFFF0000"/>
      <name val="Arial"/>
      <family val="2"/>
    </font>
    <font>
      <sz val="11"/>
      <color rgb="FFFF0000"/>
      <name val="Wingdings"/>
      <charset val="2"/>
    </font>
    <font>
      <b/>
      <sz val="8"/>
      <color indexed="81"/>
      <name val="Tahoma"/>
      <family val="2"/>
    </font>
    <font>
      <b/>
      <u/>
      <sz val="8"/>
      <color indexed="81"/>
      <name val="Tahoma"/>
      <family val="2"/>
    </font>
    <font>
      <u/>
      <sz val="8"/>
      <color indexed="81"/>
      <name val="Arial"/>
      <family val="2"/>
    </font>
    <font>
      <b/>
      <u/>
      <sz val="11"/>
      <name val="Arial"/>
      <family val="2"/>
    </font>
    <font>
      <sz val="9"/>
      <color indexed="81"/>
      <name val="Tahoma"/>
      <charset val="1"/>
    </font>
    <font>
      <b/>
      <sz val="9"/>
      <color indexed="81"/>
      <name val="Tahoma"/>
      <charset val="1"/>
    </font>
  </fonts>
  <fills count="1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92D050"/>
        <bgColor indexed="64"/>
      </patternFill>
    </fill>
    <fill>
      <patternFill patternType="solid">
        <fgColor rgb="FFCCCCFF"/>
        <bgColor indexed="64"/>
      </patternFill>
    </fill>
    <fill>
      <patternFill patternType="solid">
        <fgColor rgb="FFD5D5D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007CA8"/>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right/>
      <top style="thin">
        <color indexed="23"/>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diagonalUp="1">
      <left style="medium">
        <color auto="1"/>
      </left>
      <right style="thin">
        <color auto="1"/>
      </right>
      <top style="thin">
        <color auto="1"/>
      </top>
      <bottom style="thin">
        <color auto="1"/>
      </bottom>
      <diagonal style="dashed">
        <color auto="1"/>
      </diagonal>
    </border>
    <border diagonalUp="1">
      <left/>
      <right style="thin">
        <color auto="1"/>
      </right>
      <top style="thin">
        <color auto="1"/>
      </top>
      <bottom style="thin">
        <color auto="1"/>
      </bottom>
      <diagonal style="dashed">
        <color auto="1"/>
      </diagonal>
    </border>
    <border>
      <left style="thin">
        <color theme="0"/>
      </left>
      <right style="thin">
        <color theme="0"/>
      </right>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rgb="FF808080"/>
      </left>
      <right style="thin">
        <color rgb="FF808080"/>
      </right>
      <top/>
      <bottom style="thin">
        <color rgb="FF80808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s>
  <cellStyleXfs count="17">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3" fillId="0" borderId="0"/>
    <xf numFmtId="0" fontId="7" fillId="0" borderId="0"/>
    <xf numFmtId="0" fontId="7" fillId="0" borderId="0"/>
    <xf numFmtId="0" fontId="2" fillId="0" borderId="0"/>
    <xf numFmtId="9" fontId="3" fillId="0" borderId="0" applyFont="0" applyFill="0" applyBorder="0" applyAlignment="0" applyProtection="0"/>
    <xf numFmtId="43" fontId="43"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38">
    <xf numFmtId="0" fontId="0" fillId="0" borderId="0" xfId="0"/>
    <xf numFmtId="0" fontId="5" fillId="0" borderId="0" xfId="0" applyFont="1"/>
    <xf numFmtId="0" fontId="12" fillId="3" borderId="0" xfId="0" applyFont="1" applyFill="1" applyBorder="1"/>
    <xf numFmtId="0" fontId="12" fillId="2" borderId="0" xfId="0" applyFont="1" applyFill="1" applyBorder="1" applyAlignment="1">
      <alignment wrapText="1"/>
    </xf>
    <xf numFmtId="0" fontId="11" fillId="2" borderId="0" xfId="0" applyFont="1" applyFill="1" applyAlignment="1"/>
    <xf numFmtId="0" fontId="11" fillId="2" borderId="0" xfId="4" applyNumberFormat="1" applyFont="1" applyFill="1" applyBorder="1" applyAlignment="1">
      <alignment horizontal="left"/>
    </xf>
    <xf numFmtId="0" fontId="12" fillId="2" borderId="0" xfId="0" applyFont="1" applyFill="1" applyAlignment="1">
      <alignment wrapText="1"/>
    </xf>
    <xf numFmtId="49" fontId="11" fillId="2" borderId="0" xfId="4" applyNumberFormat="1" applyFont="1" applyFill="1" applyBorder="1" applyAlignment="1">
      <alignment horizontal="left" wrapText="1"/>
    </xf>
    <xf numFmtId="0" fontId="11" fillId="2" borderId="0" xfId="4" applyNumberFormat="1" applyFont="1" applyFill="1" applyBorder="1" applyAlignment="1">
      <alignment horizontal="left" wrapText="1"/>
    </xf>
    <xf numFmtId="0" fontId="11" fillId="2" borderId="0" xfId="0" applyFont="1" applyFill="1" applyAlignment="1">
      <alignment vertical="top"/>
    </xf>
    <xf numFmtId="0" fontId="12" fillId="0" borderId="0" xfId="0" applyFont="1" applyFill="1"/>
    <xf numFmtId="0" fontId="12" fillId="2" borderId="35" xfId="0" applyFont="1" applyFill="1" applyBorder="1" applyAlignment="1">
      <alignment horizontal="center" vertical="top" wrapText="1"/>
    </xf>
    <xf numFmtId="0" fontId="12" fillId="2" borderId="35" xfId="0" applyNumberFormat="1" applyFont="1" applyFill="1" applyBorder="1" applyAlignment="1">
      <alignment horizontal="left" vertical="top" wrapText="1"/>
    </xf>
    <xf numFmtId="0" fontId="12" fillId="2" borderId="0" xfId="0" applyFont="1" applyFill="1"/>
    <xf numFmtId="0" fontId="12" fillId="3" borderId="0" xfId="0" applyFont="1" applyFill="1"/>
    <xf numFmtId="0" fontId="12" fillId="2" borderId="0" xfId="0" applyFont="1" applyFill="1" applyBorder="1"/>
    <xf numFmtId="0" fontId="12" fillId="0" borderId="0" xfId="0" applyFont="1"/>
    <xf numFmtId="0" fontId="12" fillId="0" borderId="11" xfId="0" applyFont="1" applyBorder="1" applyAlignment="1">
      <alignment horizontal="center" vertical="center"/>
    </xf>
    <xf numFmtId="0" fontId="12" fillId="0" borderId="11" xfId="0" applyFont="1" applyBorder="1"/>
    <xf numFmtId="0" fontId="12" fillId="0" borderId="12" xfId="0" applyFont="1" applyBorder="1"/>
    <xf numFmtId="0" fontId="12" fillId="0" borderId="2" xfId="0" applyFont="1" applyBorder="1" applyAlignment="1">
      <alignment horizontal="center" vertical="center"/>
    </xf>
    <xf numFmtId="0" fontId="12" fillId="0" borderId="2" xfId="0" applyFont="1" applyBorder="1"/>
    <xf numFmtId="0" fontId="12" fillId="0" borderId="14" xfId="0" applyFont="1" applyBorder="1"/>
    <xf numFmtId="0" fontId="12" fillId="0" borderId="15" xfId="0" applyFont="1" applyBorder="1" applyAlignment="1">
      <alignment horizontal="center" vertical="center"/>
    </xf>
    <xf numFmtId="0" fontId="12" fillId="0" borderId="2"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12" fillId="0" borderId="15" xfId="0" applyFont="1" applyBorder="1"/>
    <xf numFmtId="0" fontId="12" fillId="0" borderId="16" xfId="0" applyFont="1" applyBorder="1"/>
    <xf numFmtId="0" fontId="12" fillId="0" borderId="13" xfId="0" applyFont="1" applyBorder="1" applyAlignment="1">
      <alignment horizontal="center" vertical="center"/>
    </xf>
    <xf numFmtId="0" fontId="12" fillId="0" borderId="17" xfId="0" applyFont="1" applyBorder="1"/>
    <xf numFmtId="0" fontId="12" fillId="0" borderId="18" xfId="0" applyFont="1" applyBorder="1"/>
    <xf numFmtId="0" fontId="12" fillId="0" borderId="17" xfId="0" applyFont="1" applyBorder="1" applyAlignment="1">
      <alignment horizontal="center" vertical="center"/>
    </xf>
    <xf numFmtId="0" fontId="12" fillId="0" borderId="13" xfId="0" applyFont="1" applyBorder="1" applyAlignment="1">
      <alignment horizontal="left" vertical="center" wrapText="1"/>
    </xf>
    <xf numFmtId="0" fontId="12" fillId="0" borderId="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5"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14" fillId="2" borderId="0" xfId="4" applyNumberFormat="1" applyFont="1" applyFill="1" applyBorder="1" applyAlignment="1">
      <alignment horizontal="left"/>
    </xf>
    <xf numFmtId="0" fontId="11" fillId="2" borderId="0" xfId="4" applyNumberFormat="1" applyFont="1" applyFill="1" applyBorder="1" applyAlignment="1">
      <alignment horizontal="center" vertical="top" wrapText="1"/>
    </xf>
    <xf numFmtId="0" fontId="12" fillId="2" borderId="0" xfId="7" applyFont="1" applyFill="1" applyBorder="1" applyAlignment="1">
      <alignment wrapText="1"/>
    </xf>
    <xf numFmtId="0" fontId="7" fillId="2" borderId="0" xfId="7" applyFont="1" applyFill="1" applyAlignment="1">
      <alignment wrapText="1"/>
    </xf>
    <xf numFmtId="0" fontId="16" fillId="2" borderId="0" xfId="7" applyFont="1" applyFill="1" applyBorder="1" applyAlignment="1">
      <alignment vertical="center" wrapText="1"/>
    </xf>
    <xf numFmtId="0" fontId="16" fillId="2" borderId="4" xfId="7" applyFont="1" applyFill="1" applyBorder="1" applyAlignment="1">
      <alignment vertical="center" wrapText="1"/>
    </xf>
    <xf numFmtId="0" fontId="12" fillId="2" borderId="4" xfId="7" applyFont="1" applyFill="1" applyBorder="1" applyAlignment="1">
      <alignment vertical="top" wrapText="1"/>
    </xf>
    <xf numFmtId="0" fontId="12" fillId="2" borderId="5" xfId="7" applyFont="1" applyFill="1" applyBorder="1" applyAlignment="1">
      <alignment vertical="top" wrapText="1"/>
    </xf>
    <xf numFmtId="0" fontId="11" fillId="0" borderId="2" xfId="4" applyNumberFormat="1" applyFont="1" applyFill="1" applyBorder="1" applyAlignment="1">
      <alignment horizontal="left" textRotation="45" wrapText="1"/>
    </xf>
    <xf numFmtId="0" fontId="11" fillId="0" borderId="0" xfId="4" applyNumberFormat="1" applyFont="1" applyFill="1" applyBorder="1" applyAlignment="1">
      <alignment horizontal="left" textRotation="45" wrapText="1"/>
    </xf>
    <xf numFmtId="0" fontId="11" fillId="5" borderId="25" xfId="4" applyNumberFormat="1" applyFont="1" applyFill="1" applyBorder="1" applyAlignment="1">
      <alignment horizontal="center" vertical="center" wrapText="1"/>
    </xf>
    <xf numFmtId="0" fontId="12" fillId="6" borderId="0" xfId="0" applyFont="1" applyFill="1"/>
    <xf numFmtId="0" fontId="12" fillId="2" borderId="6" xfId="7" applyFont="1" applyFill="1" applyBorder="1" applyAlignment="1">
      <alignment horizontal="left" vertical="center" wrapText="1"/>
    </xf>
    <xf numFmtId="0" fontId="12" fillId="2" borderId="1" xfId="7" applyFont="1" applyFill="1" applyBorder="1" applyAlignment="1">
      <alignment vertical="center" wrapText="1"/>
    </xf>
    <xf numFmtId="0" fontId="12" fillId="2" borderId="1" xfId="0" applyNumberFormat="1" applyFont="1" applyFill="1" applyBorder="1" applyAlignment="1">
      <alignment horizontal="left" vertical="top" wrapText="1"/>
    </xf>
    <xf numFmtId="1" fontId="12" fillId="2" borderId="1" xfId="7" applyNumberFormat="1" applyFont="1" applyFill="1" applyBorder="1" applyAlignment="1" applyProtection="1">
      <alignment horizontal="center" vertical="top" wrapText="1"/>
      <protection locked="0"/>
    </xf>
    <xf numFmtId="0" fontId="12" fillId="2" borderId="1" xfId="7" applyFont="1" applyFill="1" applyBorder="1" applyAlignment="1" applyProtection="1">
      <alignment horizontal="center" vertical="center" wrapText="1"/>
    </xf>
    <xf numFmtId="0" fontId="7" fillId="2" borderId="0" xfId="7" applyFont="1" applyFill="1" applyAlignment="1">
      <alignment vertical="center" wrapText="1"/>
    </xf>
    <xf numFmtId="0" fontId="12" fillId="2" borderId="0" xfId="7" applyFont="1" applyFill="1" applyAlignment="1">
      <alignment vertical="center" wrapText="1"/>
    </xf>
    <xf numFmtId="0" fontId="12" fillId="2" borderId="1" xfId="7" applyFont="1" applyFill="1" applyBorder="1" applyAlignment="1">
      <alignment horizontal="left" vertical="center" wrapText="1"/>
    </xf>
    <xf numFmtId="0" fontId="7" fillId="2" borderId="0" xfId="7" applyFont="1" applyFill="1" applyAlignment="1">
      <alignment vertical="center"/>
    </xf>
    <xf numFmtId="0" fontId="7" fillId="2" borderId="0" xfId="7" applyFont="1" applyFill="1"/>
    <xf numFmtId="0" fontId="7" fillId="2" borderId="0" xfId="7" applyFont="1" applyFill="1" applyAlignment="1">
      <alignment horizontal="center"/>
    </xf>
    <xf numFmtId="0" fontId="12" fillId="2" borderId="0" xfId="7" applyFont="1" applyFill="1"/>
    <xf numFmtId="0" fontId="10" fillId="2" borderId="0" xfId="1" applyNumberFormat="1" applyFont="1" applyFill="1" applyBorder="1" applyAlignment="1" applyProtection="1">
      <alignment vertical="top"/>
    </xf>
    <xf numFmtId="0" fontId="11" fillId="7"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1"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10" xfId="0" applyFont="1" applyFill="1" applyBorder="1"/>
    <xf numFmtId="0" fontId="11" fillId="7" borderId="37"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39" xfId="0" applyFont="1" applyFill="1" applyBorder="1" applyAlignment="1">
      <alignment horizontal="center" vertical="center" wrapText="1"/>
    </xf>
    <xf numFmtId="0" fontId="11" fillId="2" borderId="0" xfId="4" applyNumberFormat="1" applyFont="1" applyFill="1" applyBorder="1" applyAlignment="1">
      <alignment horizontal="left" vertical="top"/>
    </xf>
    <xf numFmtId="0" fontId="18" fillId="2" borderId="0" xfId="0" applyFont="1" applyFill="1" applyBorder="1" applyAlignment="1">
      <alignment horizontal="left" vertical="top"/>
    </xf>
    <xf numFmtId="0" fontId="18" fillId="2" borderId="0" xfId="0" applyFont="1" applyFill="1" applyAlignment="1"/>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top" wrapText="1"/>
    </xf>
    <xf numFmtId="0" fontId="10" fillId="2" borderId="0" xfId="1" applyNumberFormat="1" applyFont="1" applyFill="1" applyBorder="1" applyAlignment="1" applyProtection="1">
      <alignment horizontal="left" vertical="top"/>
    </xf>
    <xf numFmtId="0" fontId="12" fillId="6" borderId="0" xfId="0" applyFont="1" applyFill="1" applyAlignment="1">
      <alignment wrapText="1"/>
    </xf>
    <xf numFmtId="0" fontId="12" fillId="4" borderId="0" xfId="0" applyFont="1" applyFill="1" applyAlignment="1">
      <alignment wrapText="1"/>
    </xf>
    <xf numFmtId="0" fontId="12" fillId="4" borderId="0" xfId="0" applyFont="1" applyFill="1" applyBorder="1"/>
    <xf numFmtId="0" fontId="12" fillId="4" borderId="0" xfId="0" applyFont="1" applyFill="1"/>
    <xf numFmtId="0" fontId="10" fillId="2" borderId="0" xfId="1" applyNumberFormat="1" applyFont="1" applyFill="1" applyBorder="1" applyAlignment="1" applyProtection="1">
      <alignment horizontal="right" vertical="top"/>
    </xf>
    <xf numFmtId="0" fontId="14" fillId="2" borderId="0" xfId="4" applyNumberFormat="1" applyFont="1" applyFill="1" applyBorder="1" applyAlignment="1"/>
    <xf numFmtId="0" fontId="16" fillId="2" borderId="0" xfId="7" applyFont="1" applyFill="1" applyAlignment="1">
      <alignment wrapText="1"/>
    </xf>
    <xf numFmtId="0" fontId="15" fillId="2" borderId="0" xfId="4" applyNumberFormat="1" applyFont="1" applyFill="1" applyBorder="1" applyAlignment="1">
      <alignment horizontal="center" wrapText="1"/>
    </xf>
    <xf numFmtId="9" fontId="11" fillId="4" borderId="0" xfId="3" applyFont="1" applyFill="1" applyBorder="1" applyAlignment="1">
      <alignment textRotation="90" wrapText="1"/>
    </xf>
    <xf numFmtId="0" fontId="11" fillId="4" borderId="21" xfId="4" applyNumberFormat="1" applyFont="1" applyFill="1" applyBorder="1" applyAlignment="1">
      <alignment horizontal="center" wrapText="1"/>
    </xf>
    <xf numFmtId="49" fontId="11" fillId="4" borderId="22" xfId="4" applyNumberFormat="1" applyFont="1" applyFill="1" applyBorder="1" applyAlignment="1" applyProtection="1">
      <alignment vertical="center" wrapText="1"/>
      <protection locked="0"/>
    </xf>
    <xf numFmtId="49" fontId="11" fillId="4" borderId="20" xfId="4" applyNumberFormat="1" applyFont="1" applyFill="1" applyBorder="1" applyAlignment="1" applyProtection="1">
      <alignment vertical="center" wrapText="1"/>
      <protection locked="0"/>
    </xf>
    <xf numFmtId="49" fontId="11" fillId="4" borderId="0" xfId="4" applyNumberFormat="1" applyFont="1" applyFill="1" applyBorder="1" applyAlignment="1" applyProtection="1">
      <alignment vertical="center" wrapText="1"/>
      <protection locked="0"/>
    </xf>
    <xf numFmtId="0" fontId="11" fillId="4" borderId="0" xfId="4" applyNumberFormat="1" applyFont="1" applyFill="1" applyBorder="1" applyAlignment="1">
      <alignment horizontal="center" wrapText="1"/>
    </xf>
    <xf numFmtId="0" fontId="15" fillId="2" borderId="0" xfId="4" applyNumberFormat="1" applyFont="1" applyFill="1" applyBorder="1" applyAlignment="1">
      <alignment horizontal="left" textRotation="90" wrapText="1"/>
    </xf>
    <xf numFmtId="0" fontId="11" fillId="2" borderId="0" xfId="4" applyNumberFormat="1" applyFont="1" applyFill="1" applyBorder="1" applyAlignment="1">
      <alignment horizontal="center" textRotation="90" wrapText="1"/>
    </xf>
    <xf numFmtId="0" fontId="11" fillId="4" borderId="21" xfId="4" applyNumberFormat="1" applyFont="1" applyFill="1" applyBorder="1" applyAlignment="1">
      <alignment horizontal="center" vertical="top" wrapText="1"/>
    </xf>
    <xf numFmtId="0" fontId="11" fillId="4" borderId="22" xfId="4" applyNumberFormat="1" applyFont="1" applyFill="1" applyBorder="1" applyAlignment="1">
      <alignment horizontal="center" vertical="top" wrapText="1"/>
    </xf>
    <xf numFmtId="0" fontId="11" fillId="4" borderId="20" xfId="4" applyNumberFormat="1" applyFont="1" applyFill="1" applyBorder="1" applyAlignment="1">
      <alignment horizontal="center" vertical="top" wrapText="1"/>
    </xf>
    <xf numFmtId="0" fontId="11" fillId="4" borderId="0" xfId="4" applyNumberFormat="1" applyFont="1" applyFill="1" applyBorder="1" applyAlignment="1">
      <alignment horizontal="center" vertical="top" wrapText="1"/>
    </xf>
    <xf numFmtId="0" fontId="11" fillId="2" borderId="0" xfId="4" applyNumberFormat="1" applyFont="1" applyFill="1" applyBorder="1" applyAlignment="1">
      <alignment horizontal="left" textRotation="90" wrapText="1"/>
    </xf>
    <xf numFmtId="0" fontId="19" fillId="2" borderId="0" xfId="4" applyNumberFormat="1" applyFont="1" applyFill="1" applyBorder="1" applyAlignment="1">
      <alignment horizontal="left" vertical="top" wrapText="1"/>
    </xf>
    <xf numFmtId="0" fontId="11" fillId="4" borderId="21" xfId="4" applyNumberFormat="1" applyFont="1" applyFill="1" applyBorder="1" applyAlignment="1">
      <alignment horizontal="center" textRotation="90" wrapText="1"/>
    </xf>
    <xf numFmtId="0" fontId="11" fillId="4" borderId="22" xfId="4" applyNumberFormat="1" applyFont="1" applyFill="1" applyBorder="1" applyAlignment="1">
      <alignment horizontal="center" textRotation="90" wrapText="1"/>
    </xf>
    <xf numFmtId="0" fontId="11" fillId="4" borderId="20" xfId="4" applyNumberFormat="1" applyFont="1" applyFill="1" applyBorder="1" applyAlignment="1">
      <alignment horizontal="center" textRotation="90" wrapText="1"/>
    </xf>
    <xf numFmtId="0" fontId="11" fillId="4" borderId="23" xfId="4" applyNumberFormat="1" applyFont="1" applyFill="1" applyBorder="1" applyAlignment="1">
      <alignment horizontal="center" wrapText="1"/>
    </xf>
    <xf numFmtId="0" fontId="12" fillId="2" borderId="0" xfId="4" applyNumberFormat="1" applyFont="1" applyFill="1" applyBorder="1" applyAlignment="1">
      <alignment horizontal="center" textRotation="90" wrapText="1"/>
    </xf>
    <xf numFmtId="0" fontId="11" fillId="2" borderId="0" xfId="4" applyNumberFormat="1" applyFont="1" applyFill="1" applyBorder="1" applyAlignment="1">
      <alignment textRotation="90" wrapText="1"/>
    </xf>
    <xf numFmtId="0" fontId="11" fillId="2" borderId="0" xfId="4" applyNumberFormat="1" applyFont="1" applyFill="1" applyBorder="1" applyAlignment="1">
      <alignment wrapText="1"/>
    </xf>
    <xf numFmtId="0" fontId="11" fillId="4" borderId="13" xfId="4" applyNumberFormat="1" applyFont="1" applyFill="1" applyBorder="1" applyAlignment="1">
      <alignment horizontal="center" textRotation="90" wrapText="1"/>
    </xf>
    <xf numFmtId="0" fontId="13" fillId="6" borderId="0" xfId="4" applyNumberFormat="1" applyFont="1" applyFill="1" applyBorder="1" applyAlignment="1">
      <alignment horizontal="center" textRotation="90" wrapText="1"/>
    </xf>
    <xf numFmtId="0" fontId="11" fillId="2" borderId="0" xfId="4" applyNumberFormat="1" applyFont="1" applyFill="1" applyBorder="1" applyAlignment="1">
      <alignment horizontal="center" wrapText="1"/>
    </xf>
    <xf numFmtId="164" fontId="13" fillId="6" borderId="0" xfId="7" applyNumberFormat="1" applyFont="1" applyFill="1" applyBorder="1" applyAlignment="1">
      <alignment horizontal="center"/>
    </xf>
    <xf numFmtId="0" fontId="16" fillId="2" borderId="0" xfId="7" applyFont="1" applyFill="1" applyBorder="1" applyAlignment="1">
      <alignment horizontal="center"/>
    </xf>
    <xf numFmtId="0" fontId="16" fillId="2" borderId="0" xfId="7" applyFont="1" applyFill="1" applyBorder="1" applyAlignment="1">
      <alignment textRotation="90"/>
    </xf>
    <xf numFmtId="0" fontId="20" fillId="2" borderId="0" xfId="7" applyFont="1" applyFill="1"/>
    <xf numFmtId="0" fontId="12" fillId="2" borderId="8" xfId="7" applyFont="1" applyFill="1" applyBorder="1" applyAlignment="1">
      <alignment horizontal="center" vertical="top" wrapText="1"/>
    </xf>
    <xf numFmtId="0" fontId="21" fillId="0" borderId="1" xfId="7" applyFont="1" applyFill="1" applyBorder="1" applyAlignment="1">
      <alignment horizontal="left" vertical="top" wrapText="1"/>
    </xf>
    <xf numFmtId="0" fontId="12" fillId="0" borderId="1" xfId="7" applyFont="1" applyFill="1" applyBorder="1" applyAlignment="1">
      <alignment horizontal="center" vertical="center" wrapText="1"/>
    </xf>
    <xf numFmtId="0" fontId="12" fillId="2" borderId="1" xfId="7" applyFont="1" applyFill="1" applyBorder="1" applyAlignment="1">
      <alignment horizontal="center" vertical="center" wrapText="1"/>
    </xf>
    <xf numFmtId="164" fontId="12" fillId="2" borderId="1" xfId="7" applyNumberFormat="1" applyFont="1" applyFill="1" applyBorder="1" applyAlignment="1">
      <alignment horizontal="center" vertical="center" wrapText="1"/>
    </xf>
    <xf numFmtId="0" fontId="12" fillId="0" borderId="1" xfId="7" applyFont="1" applyFill="1" applyBorder="1" applyAlignment="1">
      <alignment horizontal="left" vertical="center" wrapText="1"/>
    </xf>
    <xf numFmtId="164" fontId="16" fillId="2" borderId="0" xfId="7" applyNumberFormat="1" applyFont="1" applyFill="1" applyBorder="1" applyAlignment="1">
      <alignment horizontal="center"/>
    </xf>
    <xf numFmtId="0" fontId="12" fillId="2" borderId="3" xfId="7" applyFont="1" applyFill="1" applyBorder="1" applyAlignment="1">
      <alignment horizontal="center" vertical="center" wrapText="1"/>
    </xf>
    <xf numFmtId="0" fontId="7" fillId="6" borderId="0" xfId="7" applyFont="1" applyFill="1" applyAlignment="1">
      <alignment horizontal="left"/>
    </xf>
    <xf numFmtId="0" fontId="7" fillId="6" borderId="0" xfId="7" applyFont="1" applyFill="1"/>
    <xf numFmtId="0" fontId="7" fillId="6" borderId="0" xfId="7" applyFont="1" applyFill="1" applyBorder="1"/>
    <xf numFmtId="0" fontId="7" fillId="2" borderId="0" xfId="7" applyFont="1" applyFill="1" applyBorder="1"/>
    <xf numFmtId="0" fontId="7" fillId="2" borderId="0" xfId="7" applyFont="1" applyFill="1" applyAlignment="1">
      <alignment horizontal="left"/>
    </xf>
    <xf numFmtId="0" fontId="17" fillId="2" borderId="0" xfId="1" applyNumberFormat="1" applyFont="1" applyFill="1" applyBorder="1" applyAlignment="1" applyProtection="1">
      <alignment horizontal="right" vertical="top"/>
    </xf>
    <xf numFmtId="0" fontId="11" fillId="4" borderId="0" xfId="1" applyNumberFormat="1" applyFont="1" applyFill="1" applyBorder="1" applyAlignment="1" applyProtection="1">
      <alignment textRotation="45" wrapText="1"/>
    </xf>
    <xf numFmtId="0" fontId="11" fillId="5" borderId="2" xfId="4" applyNumberFormat="1" applyFont="1" applyFill="1" applyBorder="1" applyAlignment="1">
      <alignment horizontal="center" vertical="center" wrapText="1"/>
    </xf>
    <xf numFmtId="0" fontId="12" fillId="3" borderId="0" xfId="0" applyFont="1" applyFill="1" applyBorder="1" applyAlignment="1">
      <alignment wrapText="1"/>
    </xf>
    <xf numFmtId="0" fontId="12" fillId="3" borderId="0" xfId="0" applyFont="1" applyFill="1" applyAlignment="1">
      <alignment wrapText="1"/>
    </xf>
    <xf numFmtId="0" fontId="12" fillId="3" borderId="36" xfId="0" applyFont="1" applyFill="1" applyBorder="1"/>
    <xf numFmtId="0" fontId="12" fillId="6" borderId="36" xfId="0" applyFont="1" applyFill="1" applyBorder="1"/>
    <xf numFmtId="0" fontId="7" fillId="4" borderId="0" xfId="7" applyFont="1" applyFill="1"/>
    <xf numFmtId="0" fontId="12" fillId="4" borderId="0" xfId="0" applyFont="1" applyFill="1" applyBorder="1" applyAlignment="1">
      <alignment wrapText="1"/>
    </xf>
    <xf numFmtId="0" fontId="12" fillId="4" borderId="0" xfId="7" applyFont="1" applyFill="1"/>
    <xf numFmtId="0" fontId="18" fillId="2" borderId="0" xfId="4" applyNumberFormat="1" applyFont="1" applyFill="1" applyBorder="1" applyAlignment="1">
      <alignment horizontal="left" vertical="top"/>
    </xf>
    <xf numFmtId="49" fontId="11" fillId="2" borderId="0" xfId="4" applyNumberFormat="1" applyFont="1" applyFill="1" applyBorder="1" applyAlignment="1">
      <alignment vertical="center" wrapText="1"/>
    </xf>
    <xf numFmtId="0" fontId="11" fillId="4" borderId="13" xfId="4" applyNumberFormat="1" applyFont="1" applyFill="1" applyBorder="1" applyAlignment="1">
      <alignment horizontal="center" vertical="center" wrapText="1"/>
    </xf>
    <xf numFmtId="0" fontId="12" fillId="4" borderId="0" xfId="7" applyFont="1" applyFill="1" applyBorder="1" applyAlignment="1">
      <alignment horizontal="center" vertical="center" wrapText="1"/>
    </xf>
    <xf numFmtId="0" fontId="11" fillId="2" borderId="1" xfId="7" applyFont="1" applyFill="1" applyBorder="1" applyAlignment="1">
      <alignment horizontal="center" vertical="center" wrapText="1"/>
    </xf>
    <xf numFmtId="0" fontId="11" fillId="2" borderId="1" xfId="7" applyFont="1" applyFill="1" applyBorder="1" applyAlignment="1" applyProtection="1">
      <alignment horizontal="center" vertical="center" wrapText="1"/>
    </xf>
    <xf numFmtId="0" fontId="11" fillId="4" borderId="0" xfId="4" applyNumberFormat="1" applyFont="1" applyFill="1" applyBorder="1" applyAlignment="1">
      <alignment horizontal="center" textRotation="90" wrapText="1"/>
    </xf>
    <xf numFmtId="0" fontId="11" fillId="2" borderId="0" xfId="7" applyFont="1" applyFill="1"/>
    <xf numFmtId="0" fontId="12" fillId="2" borderId="0" xfId="7" applyFont="1" applyFill="1" applyBorder="1"/>
    <xf numFmtId="0" fontId="11" fillId="2" borderId="0" xfId="7" applyFont="1" applyFill="1" applyBorder="1"/>
    <xf numFmtId="0" fontId="12" fillId="6" borderId="0" xfId="7" applyFont="1" applyFill="1"/>
    <xf numFmtId="0" fontId="12" fillId="2" borderId="1" xfId="7" applyFont="1" applyFill="1" applyBorder="1" applyAlignment="1">
      <alignment horizontal="center" vertical="top" wrapText="1"/>
    </xf>
    <xf numFmtId="0" fontId="12" fillId="2" borderId="1" xfId="7" applyFont="1" applyFill="1" applyBorder="1" applyAlignment="1">
      <alignment horizontal="left" vertical="top" wrapText="1"/>
    </xf>
    <xf numFmtId="0" fontId="12" fillId="6" borderId="0" xfId="7" applyFont="1" applyFill="1" applyBorder="1" applyAlignment="1">
      <alignment horizontal="center" vertical="top" wrapText="1"/>
    </xf>
    <xf numFmtId="0" fontId="12" fillId="6" borderId="0" xfId="7" applyFont="1" applyFill="1" applyBorder="1" applyAlignment="1">
      <alignment horizontal="left" vertical="top" wrapText="1"/>
    </xf>
    <xf numFmtId="0" fontId="11" fillId="2" borderId="0" xfId="7" applyFont="1" applyFill="1" applyAlignment="1">
      <alignment horizontal="left"/>
    </xf>
    <xf numFmtId="0" fontId="12" fillId="2" borderId="0" xfId="7" applyFont="1" applyFill="1" applyAlignment="1"/>
    <xf numFmtId="0" fontId="12" fillId="2" borderId="3" xfId="7" applyFont="1" applyFill="1" applyBorder="1" applyAlignment="1">
      <alignment horizontal="center" vertical="top" wrapText="1"/>
    </xf>
    <xf numFmtId="0" fontId="12" fillId="2" borderId="3" xfId="7" applyFont="1" applyFill="1" applyBorder="1" applyAlignment="1">
      <alignment horizontal="left" vertical="top" wrapText="1"/>
    </xf>
    <xf numFmtId="0" fontId="18" fillId="2" borderId="0" xfId="7" applyFont="1" applyFill="1"/>
    <xf numFmtId="0" fontId="12" fillId="0" borderId="3" xfId="7" applyFont="1" applyFill="1" applyBorder="1" applyAlignment="1">
      <alignment horizontal="left" vertical="top" wrapText="1"/>
    </xf>
    <xf numFmtId="0" fontId="11" fillId="2" borderId="0" xfId="7" applyFont="1" applyFill="1" applyAlignment="1">
      <alignment horizontal="left" vertical="top"/>
    </xf>
    <xf numFmtId="0" fontId="18" fillId="2" borderId="0" xfId="7" applyFont="1" applyFill="1" applyAlignment="1">
      <alignment vertical="top"/>
    </xf>
    <xf numFmtId="0" fontId="11" fillId="4" borderId="0" xfId="0" applyFont="1" applyFill="1" applyAlignment="1">
      <alignment vertical="top"/>
    </xf>
    <xf numFmtId="0" fontId="18" fillId="2" borderId="0" xfId="4" applyNumberFormat="1" applyFont="1" applyFill="1" applyBorder="1" applyAlignment="1">
      <alignment vertical="top"/>
    </xf>
    <xf numFmtId="0" fontId="33" fillId="5" borderId="0" xfId="0" applyFont="1" applyFill="1" applyAlignment="1">
      <alignment horizontal="center" vertical="center"/>
    </xf>
    <xf numFmtId="0" fontId="32" fillId="11" borderId="0" xfId="0" applyFont="1" applyFill="1" applyAlignment="1">
      <alignment horizontal="center" vertical="center" wrapTex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2" fillId="4" borderId="0" xfId="0" applyFont="1" applyFill="1" applyAlignment="1">
      <alignment horizontal="left" vertical="center" wrapText="1" indent="4"/>
    </xf>
    <xf numFmtId="0" fontId="18" fillId="2" borderId="43" xfId="4" applyNumberFormat="1" applyFont="1" applyFill="1" applyBorder="1" applyAlignment="1">
      <alignment vertical="top"/>
    </xf>
    <xf numFmtId="0" fontId="38" fillId="0" borderId="43" xfId="0" applyFont="1" applyBorder="1"/>
    <xf numFmtId="0" fontId="38" fillId="0" borderId="0" xfId="0" applyFont="1"/>
    <xf numFmtId="0" fontId="1" fillId="0" borderId="44" xfId="0" applyFont="1" applyBorder="1"/>
    <xf numFmtId="0" fontId="1" fillId="0" borderId="0" xfId="0" applyFont="1"/>
    <xf numFmtId="0" fontId="1" fillId="0" borderId="0" xfId="0" applyFont="1" applyAlignment="1">
      <alignment horizontal="center" vertical="center"/>
    </xf>
    <xf numFmtId="0" fontId="1" fillId="0" borderId="43" xfId="0" applyFont="1" applyBorder="1"/>
    <xf numFmtId="4" fontId="11" fillId="5" borderId="10" xfId="0" applyNumberFormat="1" applyFont="1" applyFill="1" applyBorder="1" applyAlignment="1" applyProtection="1">
      <alignment horizontal="center" vertical="center"/>
      <protection hidden="1"/>
    </xf>
    <xf numFmtId="4" fontId="41" fillId="5" borderId="10" xfId="0" applyNumberFormat="1" applyFont="1" applyFill="1" applyBorder="1" applyAlignment="1" applyProtection="1">
      <alignment horizontal="center" vertical="center"/>
      <protection hidden="1"/>
    </xf>
    <xf numFmtId="4" fontId="41" fillId="5" borderId="51" xfId="0" applyNumberFormat="1" applyFont="1" applyFill="1" applyBorder="1" applyAlignment="1" applyProtection="1">
      <alignment horizontal="center" vertical="center"/>
      <protection hidden="1"/>
    </xf>
    <xf numFmtId="0" fontId="15" fillId="5" borderId="51" xfId="0" applyFont="1" applyFill="1" applyBorder="1" applyAlignment="1" applyProtection="1">
      <alignment horizontal="center" vertical="center"/>
      <protection hidden="1"/>
    </xf>
    <xf numFmtId="0" fontId="15" fillId="12" borderId="63" xfId="0" applyFont="1" applyFill="1" applyBorder="1" applyAlignment="1" applyProtection="1">
      <alignment horizontal="center"/>
      <protection hidden="1"/>
    </xf>
    <xf numFmtId="0" fontId="15" fillId="12" borderId="10" xfId="0" applyFont="1" applyFill="1" applyBorder="1" applyAlignment="1" applyProtection="1">
      <alignment horizontal="center" vertical="top" wrapText="1"/>
      <protection hidden="1"/>
    </xf>
    <xf numFmtId="0" fontId="15" fillId="12" borderId="10" xfId="0" applyFont="1" applyFill="1" applyBorder="1" applyAlignment="1" applyProtection="1">
      <alignment horizontal="center"/>
      <protection hidden="1"/>
    </xf>
    <xf numFmtId="0" fontId="18" fillId="14" borderId="59" xfId="0" applyFont="1" applyFill="1" applyBorder="1" applyAlignment="1">
      <alignment horizontal="center" vertical="center"/>
    </xf>
    <xf numFmtId="0" fontId="18" fillId="14" borderId="64" xfId="0" applyFont="1" applyFill="1" applyBorder="1" applyAlignment="1">
      <alignment horizontal="center" vertical="center"/>
    </xf>
    <xf numFmtId="4" fontId="7" fillId="13" borderId="66" xfId="0" applyNumberFormat="1" applyFont="1" applyFill="1" applyBorder="1" applyAlignment="1" applyProtection="1">
      <alignment horizontal="center" vertical="center"/>
      <protection locked="0"/>
    </xf>
    <xf numFmtId="4" fontId="7" fillId="13" borderId="67" xfId="0" applyNumberFormat="1" applyFont="1" applyFill="1" applyBorder="1" applyAlignment="1" applyProtection="1">
      <alignment horizontal="center" vertical="center"/>
      <protection locked="0"/>
    </xf>
    <xf numFmtId="0" fontId="12" fillId="0" borderId="43" xfId="0" applyFont="1" applyFill="1" applyBorder="1" applyAlignment="1">
      <alignment horizontal="center" vertical="center"/>
    </xf>
    <xf numFmtId="0" fontId="13" fillId="0" borderId="43" xfId="7" applyFont="1" applyFill="1" applyBorder="1" applyAlignment="1">
      <alignment horizontal="left" vertical="center" wrapText="1"/>
    </xf>
    <xf numFmtId="0" fontId="1" fillId="0" borderId="68" xfId="0" applyFont="1" applyBorder="1"/>
    <xf numFmtId="0" fontId="1" fillId="0" borderId="45" xfId="0" applyFont="1" applyBorder="1"/>
    <xf numFmtId="0" fontId="15" fillId="12" borderId="54" xfId="0" applyFont="1" applyFill="1" applyBorder="1" applyAlignment="1" applyProtection="1">
      <alignment horizontal="center"/>
      <protection hidden="1"/>
    </xf>
    <xf numFmtId="0" fontId="13" fillId="2" borderId="43" xfId="7" applyFont="1" applyFill="1" applyBorder="1" applyAlignment="1">
      <alignment horizontal="left" vertical="center" wrapText="1"/>
    </xf>
    <xf numFmtId="0" fontId="13" fillId="0" borderId="47" xfId="7" applyFont="1" applyFill="1" applyBorder="1" applyAlignment="1">
      <alignment horizontal="left" vertical="center" wrapText="1"/>
    </xf>
    <xf numFmtId="0" fontId="12" fillId="0" borderId="47" xfId="0" applyFont="1" applyFill="1" applyBorder="1" applyAlignment="1">
      <alignment horizontal="center" vertical="center"/>
    </xf>
    <xf numFmtId="0" fontId="15" fillId="12" borderId="10" xfId="0" applyFont="1" applyFill="1" applyBorder="1" applyAlignment="1" applyProtection="1">
      <alignment horizontal="center" vertical="center"/>
      <protection hidden="1"/>
    </xf>
    <xf numFmtId="0" fontId="1" fillId="0" borderId="48" xfId="0" applyFont="1" applyBorder="1"/>
    <xf numFmtId="0" fontId="1" fillId="0" borderId="46" xfId="0" applyFont="1" applyBorder="1"/>
    <xf numFmtId="0" fontId="1" fillId="0" borderId="47" xfId="0" applyFont="1" applyBorder="1" applyAlignment="1">
      <alignment horizontal="center" vertical="center"/>
    </xf>
    <xf numFmtId="0" fontId="1" fillId="0" borderId="47" xfId="0" applyFont="1" applyBorder="1"/>
    <xf numFmtId="0" fontId="1" fillId="0" borderId="49" xfId="0" applyFont="1" applyBorder="1"/>
    <xf numFmtId="0" fontId="1" fillId="0" borderId="0" xfId="0" applyFont="1" applyAlignment="1">
      <alignment horizontal="right"/>
    </xf>
    <xf numFmtId="0" fontId="1" fillId="0" borderId="43" xfId="0" applyFont="1" applyBorder="1" applyAlignment="1">
      <alignment horizontal="right"/>
    </xf>
    <xf numFmtId="0" fontId="1" fillId="0" borderId="44" xfId="0" applyFont="1" applyBorder="1" applyAlignment="1">
      <alignment horizontal="right"/>
    </xf>
    <xf numFmtId="4" fontId="12" fillId="4" borderId="63" xfId="0" applyNumberFormat="1" applyFont="1" applyFill="1" applyBorder="1" applyAlignment="1" applyProtection="1">
      <alignment horizontal="center" vertical="center"/>
      <protection locked="0"/>
    </xf>
    <xf numFmtId="4" fontId="12" fillId="4" borderId="56" xfId="0" applyNumberFormat="1" applyFont="1" applyFill="1" applyBorder="1" applyAlignment="1" applyProtection="1">
      <alignment horizontal="center" vertical="center"/>
      <protection locked="0"/>
    </xf>
    <xf numFmtId="4" fontId="12" fillId="13" borderId="66" xfId="0" applyNumberFormat="1" applyFont="1" applyFill="1" applyBorder="1" applyAlignment="1" applyProtection="1">
      <alignment horizontal="center" vertical="center"/>
      <protection locked="0"/>
    </xf>
    <xf numFmtId="4" fontId="12" fillId="13" borderId="67" xfId="0" applyNumberFormat="1" applyFont="1" applyFill="1" applyBorder="1" applyAlignment="1" applyProtection="1">
      <alignment horizontal="center" vertical="center"/>
      <protection locked="0"/>
    </xf>
    <xf numFmtId="2" fontId="11" fillId="12" borderId="54" xfId="0" applyNumberFormat="1" applyFont="1" applyFill="1" applyBorder="1" applyAlignment="1">
      <alignment horizontal="center"/>
    </xf>
    <xf numFmtId="4" fontId="12" fillId="5" borderId="40" xfId="0" applyNumberFormat="1" applyFont="1" applyFill="1" applyBorder="1" applyAlignment="1" applyProtection="1">
      <alignment horizontal="center"/>
      <protection hidden="1"/>
    </xf>
    <xf numFmtId="0" fontId="12" fillId="0" borderId="11" xfId="0" applyFont="1" applyBorder="1" applyAlignment="1">
      <alignment wrapText="1"/>
    </xf>
    <xf numFmtId="0" fontId="12" fillId="0" borderId="12" xfId="0" applyFont="1" applyBorder="1" applyAlignment="1">
      <alignment wrapText="1"/>
    </xf>
    <xf numFmtId="0" fontId="12" fillId="0" borderId="2" xfId="0" applyFont="1" applyBorder="1" applyAlignment="1">
      <alignment wrapText="1"/>
    </xf>
    <xf numFmtId="0" fontId="12" fillId="0" borderId="14" xfId="0" applyFont="1" applyBorder="1" applyAlignment="1">
      <alignment wrapText="1"/>
    </xf>
    <xf numFmtId="0" fontId="12" fillId="0" borderId="17" xfId="0" applyFont="1" applyBorder="1" applyAlignment="1">
      <alignment wrapText="1"/>
    </xf>
    <xf numFmtId="0" fontId="1" fillId="0" borderId="0" xfId="0" applyFont="1" applyBorder="1"/>
    <xf numFmtId="43" fontId="42" fillId="14" borderId="9" xfId="9" applyFont="1" applyFill="1" applyBorder="1" applyAlignment="1">
      <alignment horizontal="center" vertical="center"/>
    </xf>
    <xf numFmtId="0" fontId="15" fillId="12" borderId="50" xfId="0" applyFont="1" applyFill="1" applyBorder="1" applyAlignment="1" applyProtection="1">
      <alignment horizontal="center" vertical="center"/>
      <protection hidden="1"/>
    </xf>
    <xf numFmtId="0" fontId="12" fillId="0" borderId="18" xfId="0" applyFont="1" applyBorder="1" applyAlignment="1">
      <alignment wrapText="1"/>
    </xf>
    <xf numFmtId="0" fontId="12" fillId="0" borderId="19" xfId="0" applyFont="1" applyBorder="1"/>
    <xf numFmtId="0" fontId="12" fillId="2" borderId="1" xfId="7" applyNumberFormat="1" applyFont="1" applyFill="1" applyBorder="1" applyAlignment="1">
      <alignment horizontal="center" vertical="center" wrapText="1"/>
    </xf>
    <xf numFmtId="4" fontId="12" fillId="0" borderId="56" xfId="0" applyNumberFormat="1" applyFont="1" applyFill="1" applyBorder="1" applyAlignment="1" applyProtection="1">
      <alignment horizontal="center" vertical="center"/>
      <protection locked="0"/>
    </xf>
    <xf numFmtId="4" fontId="12" fillId="0" borderId="24" xfId="0" applyNumberFormat="1" applyFont="1" applyFill="1" applyBorder="1" applyAlignment="1" applyProtection="1">
      <alignment horizontal="center" vertical="center"/>
      <protection locked="0"/>
    </xf>
    <xf numFmtId="0" fontId="32" fillId="4" borderId="0" xfId="0" applyFont="1" applyFill="1" applyAlignment="1">
      <alignment horizontal="center" wrapText="1"/>
    </xf>
    <xf numFmtId="0" fontId="15" fillId="5" borderId="10" xfId="0" applyFont="1" applyFill="1" applyBorder="1" applyAlignment="1" applyProtection="1">
      <alignment horizontal="center" vertical="center"/>
      <protection hidden="1"/>
    </xf>
    <xf numFmtId="0" fontId="39" fillId="2" borderId="43" xfId="7" applyFont="1" applyFill="1" applyBorder="1" applyAlignment="1">
      <alignment horizontal="center" vertical="center" wrapText="1"/>
    </xf>
    <xf numFmtId="0" fontId="39" fillId="2" borderId="0" xfId="7" applyFont="1" applyFill="1" applyBorder="1" applyAlignment="1">
      <alignment horizontal="center" vertical="center" wrapText="1"/>
    </xf>
    <xf numFmtId="0" fontId="11" fillId="5" borderId="70" xfId="4" applyNumberFormat="1" applyFont="1" applyFill="1" applyBorder="1" applyAlignment="1">
      <alignment horizontal="center" vertical="center" wrapText="1"/>
    </xf>
    <xf numFmtId="0" fontId="11" fillId="5" borderId="70" xfId="0" applyFont="1" applyFill="1" applyBorder="1" applyAlignment="1">
      <alignment horizontal="center" vertical="center"/>
    </xf>
    <xf numFmtId="0" fontId="15" fillId="12" borderId="71" xfId="0" applyFont="1" applyFill="1" applyBorder="1" applyAlignment="1" applyProtection="1">
      <alignment horizontal="center" vertical="center"/>
      <protection hidden="1"/>
    </xf>
    <xf numFmtId="0" fontId="15" fillId="12" borderId="71" xfId="0" applyFont="1" applyFill="1" applyBorder="1" applyAlignment="1" applyProtection="1">
      <alignment horizontal="center"/>
      <protection hidden="1"/>
    </xf>
    <xf numFmtId="4" fontId="12" fillId="0" borderId="63" xfId="0" applyNumberFormat="1" applyFont="1" applyFill="1" applyBorder="1" applyAlignment="1" applyProtection="1">
      <alignment horizontal="center" vertical="center"/>
      <protection locked="0"/>
    </xf>
    <xf numFmtId="4" fontId="12" fillId="0" borderId="66" xfId="0" applyNumberFormat="1" applyFont="1" applyFill="1" applyBorder="1" applyAlignment="1" applyProtection="1">
      <alignment horizontal="center" vertical="center"/>
      <protection locked="0"/>
    </xf>
    <xf numFmtId="4" fontId="12" fillId="0" borderId="67" xfId="0" applyNumberFormat="1" applyFont="1" applyFill="1" applyBorder="1" applyAlignment="1" applyProtection="1">
      <alignment horizontal="center" vertical="center"/>
      <protection locked="0"/>
    </xf>
    <xf numFmtId="0" fontId="1" fillId="0" borderId="0" xfId="0" applyFont="1" applyFill="1" applyBorder="1"/>
    <xf numFmtId="0" fontId="13" fillId="0" borderId="49" xfId="7" applyFont="1" applyFill="1" applyBorder="1" applyAlignment="1">
      <alignment horizontal="left" vertical="center" wrapText="1"/>
    </xf>
    <xf numFmtId="0" fontId="13" fillId="0" borderId="44" xfId="7" applyFont="1" applyFill="1" applyBorder="1" applyAlignment="1">
      <alignment horizontal="left" vertical="center" wrapText="1"/>
    </xf>
    <xf numFmtId="0" fontId="15" fillId="0" borderId="0" xfId="0" applyFont="1" applyFill="1" applyBorder="1" applyAlignment="1" applyProtection="1">
      <alignment horizontal="center"/>
      <protection hidden="1"/>
    </xf>
    <xf numFmtId="0" fontId="36" fillId="0" borderId="0" xfId="0" applyFont="1" applyFill="1" applyBorder="1" applyAlignment="1">
      <alignment horizontal="center"/>
    </xf>
    <xf numFmtId="4" fontId="41" fillId="0" borderId="0" xfId="0" applyNumberFormat="1" applyFont="1" applyFill="1" applyBorder="1" applyProtection="1">
      <protection hidden="1"/>
    </xf>
    <xf numFmtId="0" fontId="15" fillId="5" borderId="62"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8" fillId="0" borderId="50" xfId="0" applyFont="1" applyBorder="1" applyAlignment="1">
      <alignment vertical="top"/>
    </xf>
    <xf numFmtId="0" fontId="12" fillId="0" borderId="70" xfId="0" applyFont="1" applyBorder="1" applyAlignment="1">
      <alignment horizontal="left" vertical="center" wrapText="1"/>
    </xf>
    <xf numFmtId="0" fontId="18" fillId="0" borderId="59" xfId="0" applyFont="1" applyBorder="1" applyAlignment="1">
      <alignment vertical="top"/>
    </xf>
    <xf numFmtId="0" fontId="11" fillId="0" borderId="0" xfId="0" applyFont="1" applyBorder="1" applyAlignment="1">
      <alignment vertical="center"/>
    </xf>
    <xf numFmtId="0" fontId="11" fillId="0" borderId="59" xfId="0" applyFont="1" applyBorder="1" applyAlignment="1">
      <alignment vertical="center"/>
    </xf>
    <xf numFmtId="0" fontId="12" fillId="0" borderId="59" xfId="0" applyFont="1" applyBorder="1"/>
    <xf numFmtId="0" fontId="12" fillId="0" borderId="64" xfId="0" applyFont="1" applyBorder="1"/>
    <xf numFmtId="0" fontId="18" fillId="0" borderId="0" xfId="0" applyFont="1" applyBorder="1" applyAlignment="1">
      <alignment vertical="top"/>
    </xf>
    <xf numFmtId="0" fontId="11" fillId="0" borderId="0" xfId="0" applyFont="1" applyBorder="1" applyAlignment="1">
      <alignment vertical="top"/>
    </xf>
    <xf numFmtId="0" fontId="12" fillId="4" borderId="70" xfId="0" applyFont="1" applyFill="1" applyBorder="1"/>
    <xf numFmtId="0" fontId="12" fillId="4" borderId="13" xfId="0" applyFont="1" applyFill="1" applyBorder="1"/>
    <xf numFmtId="0" fontId="12" fillId="2" borderId="74" xfId="0" applyFont="1" applyFill="1" applyBorder="1" applyAlignment="1">
      <alignment horizontal="center" vertical="top" wrapText="1"/>
    </xf>
    <xf numFmtId="0" fontId="12" fillId="2" borderId="74" xfId="0" applyNumberFormat="1" applyFont="1" applyFill="1" applyBorder="1" applyAlignment="1">
      <alignment horizontal="left" vertical="top" wrapText="1"/>
    </xf>
    <xf numFmtId="0" fontId="18" fillId="2" borderId="0" xfId="14" applyNumberFormat="1" applyFont="1" applyFill="1" applyBorder="1" applyAlignment="1">
      <alignment horizontal="left" vertical="top"/>
    </xf>
    <xf numFmtId="0" fontId="11" fillId="2" borderId="0" xfId="14" applyNumberFormat="1" applyFont="1" applyFill="1" applyBorder="1" applyAlignment="1">
      <alignment horizontal="left"/>
    </xf>
    <xf numFmtId="0" fontId="12" fillId="2" borderId="0" xfId="14" applyFont="1" applyFill="1" applyBorder="1"/>
    <xf numFmtId="0" fontId="14" fillId="2" borderId="0" xfId="14" applyNumberFormat="1" applyFont="1" applyFill="1" applyBorder="1" applyAlignment="1">
      <alignment horizontal="left"/>
    </xf>
    <xf numFmtId="0" fontId="12" fillId="2" borderId="0" xfId="14" applyNumberFormat="1" applyFont="1" applyFill="1" applyBorder="1" applyAlignment="1">
      <alignment wrapText="1"/>
    </xf>
    <xf numFmtId="0" fontId="12" fillId="2" borderId="0" xfId="14" applyFont="1" applyFill="1" applyAlignment="1">
      <alignment wrapText="1"/>
    </xf>
    <xf numFmtId="0" fontId="11" fillId="5" borderId="70" xfId="14" applyNumberFormat="1" applyFont="1" applyFill="1" applyBorder="1" applyAlignment="1">
      <alignment horizontal="center" vertical="center" wrapText="1"/>
    </xf>
    <xf numFmtId="0" fontId="12" fillId="3" borderId="0" xfId="14" applyFont="1" applyFill="1" applyBorder="1" applyAlignment="1">
      <alignment wrapText="1"/>
    </xf>
    <xf numFmtId="0" fontId="12" fillId="2" borderId="0" xfId="14" applyFont="1" applyFill="1" applyBorder="1" applyAlignment="1">
      <alignment wrapText="1"/>
    </xf>
    <xf numFmtId="0" fontId="12" fillId="0" borderId="1" xfId="14" quotePrefix="1" applyFont="1" applyFill="1" applyBorder="1" applyAlignment="1">
      <alignment horizontal="center" vertical="top" wrapText="1"/>
    </xf>
    <xf numFmtId="0" fontId="12" fillId="0" borderId="1" xfId="14" quotePrefix="1" applyFont="1" applyFill="1" applyBorder="1" applyAlignment="1">
      <alignment horizontal="left" vertical="top" wrapText="1"/>
    </xf>
    <xf numFmtId="0" fontId="12" fillId="0" borderId="1" xfId="14" applyFont="1" applyFill="1" applyBorder="1" applyAlignment="1">
      <alignment horizontal="left" vertical="top" wrapText="1"/>
    </xf>
    <xf numFmtId="0" fontId="12" fillId="3" borderId="0" xfId="14" applyFont="1" applyFill="1" applyAlignment="1">
      <alignment wrapText="1"/>
    </xf>
    <xf numFmtId="0" fontId="12" fillId="0" borderId="1" xfId="14" applyNumberFormat="1" applyFont="1" applyFill="1" applyBorder="1" applyAlignment="1">
      <alignment horizontal="center" vertical="center" wrapText="1"/>
    </xf>
    <xf numFmtId="0" fontId="12" fillId="0" borderId="36" xfId="14" applyFont="1" applyFill="1" applyBorder="1"/>
    <xf numFmtId="0" fontId="12" fillId="6" borderId="0" xfId="14" applyFont="1" applyFill="1" applyAlignment="1">
      <alignment wrapText="1"/>
    </xf>
    <xf numFmtId="0" fontId="12" fillId="2" borderId="0" xfId="14" applyFont="1" applyFill="1"/>
    <xf numFmtId="43" fontId="42" fillId="14" borderId="0" xfId="9" applyFont="1" applyFill="1" applyBorder="1" applyAlignment="1">
      <alignment vertical="center"/>
    </xf>
    <xf numFmtId="9" fontId="42" fillId="14" borderId="0" xfId="0" applyNumberFormat="1" applyFont="1" applyFill="1" applyBorder="1" applyAlignment="1">
      <alignment vertical="center"/>
    </xf>
    <xf numFmtId="9" fontId="42" fillId="14" borderId="0" xfId="3" applyFont="1" applyFill="1" applyBorder="1" applyAlignment="1">
      <alignment vertical="center"/>
    </xf>
    <xf numFmtId="43" fontId="42" fillId="14" borderId="65" xfId="9" applyFont="1" applyFill="1" applyBorder="1" applyAlignment="1">
      <alignment vertical="center"/>
    </xf>
    <xf numFmtId="9" fontId="42" fillId="14" borderId="65" xfId="0" applyNumberFormat="1" applyFont="1" applyFill="1" applyBorder="1" applyAlignment="1">
      <alignment vertical="center"/>
    </xf>
    <xf numFmtId="9" fontId="42" fillId="14" borderId="65" xfId="3" applyFont="1" applyFill="1" applyBorder="1" applyAlignment="1">
      <alignment vertical="center"/>
    </xf>
    <xf numFmtId="43" fontId="42" fillId="14" borderId="62" xfId="9" applyFont="1" applyFill="1" applyBorder="1" applyAlignment="1">
      <alignment vertical="center"/>
    </xf>
    <xf numFmtId="0" fontId="49" fillId="0" borderId="43" xfId="0" applyFont="1" applyFill="1" applyBorder="1" applyAlignment="1">
      <alignment horizontal="center" vertical="center"/>
    </xf>
    <xf numFmtId="0" fontId="50" fillId="0" borderId="43" xfId="0" applyFont="1" applyFill="1" applyBorder="1" applyAlignment="1">
      <alignment horizontal="left" vertical="center"/>
    </xf>
    <xf numFmtId="0" fontId="12" fillId="10" borderId="32"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2" fillId="10" borderId="3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8" fillId="0" borderId="1" xfId="14" applyNumberFormat="1" applyFont="1" applyFill="1" applyBorder="1" applyAlignment="1">
      <alignment horizontal="left" vertical="center" wrapText="1"/>
    </xf>
    <xf numFmtId="0" fontId="48" fillId="0" borderId="1" xfId="7" applyFont="1" applyFill="1" applyBorder="1" applyAlignment="1">
      <alignment horizontal="left" vertical="center"/>
    </xf>
    <xf numFmtId="0" fontId="12" fillId="0" borderId="1" xfId="14" applyNumberFormat="1" applyFont="1" applyFill="1" applyBorder="1" applyAlignment="1">
      <alignment horizontal="left" vertical="center" wrapText="1"/>
    </xf>
    <xf numFmtId="3" fontId="12" fillId="2" borderId="1" xfId="7" applyNumberFormat="1" applyFont="1" applyFill="1" applyBorder="1" applyAlignment="1">
      <alignment horizontal="center" vertical="center" wrapText="1"/>
    </xf>
    <xf numFmtId="0" fontId="12" fillId="2" borderId="1" xfId="7" quotePrefix="1" applyFont="1" applyFill="1" applyBorder="1" applyAlignment="1">
      <alignment horizontal="center" vertical="center" wrapText="1"/>
    </xf>
    <xf numFmtId="0" fontId="11" fillId="2" borderId="3" xfId="7" applyFont="1" applyFill="1" applyBorder="1" applyAlignment="1">
      <alignment horizontal="center" vertical="center" wrapText="1"/>
    </xf>
    <xf numFmtId="0" fontId="12" fillId="0" borderId="1" xfId="14" quotePrefix="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1" xfId="14" applyFont="1" applyFill="1" applyBorder="1" applyAlignment="1">
      <alignment horizontal="center" vertical="center" wrapText="1"/>
    </xf>
    <xf numFmtId="0" fontId="12" fillId="2" borderId="1" xfId="0" quotePrefix="1" applyFont="1" applyFill="1" applyBorder="1" applyAlignment="1">
      <alignment horizontal="center" vertical="center" wrapText="1"/>
    </xf>
    <xf numFmtId="0" fontId="12" fillId="2" borderId="1" xfId="0" applyFont="1" applyFill="1" applyBorder="1" applyAlignment="1">
      <alignment horizontal="center" vertical="center" wrapText="1"/>
    </xf>
    <xf numFmtId="0" fontId="51" fillId="2" borderId="1" xfId="7" applyFont="1" applyFill="1" applyBorder="1" applyAlignment="1">
      <alignment horizontal="left" vertical="top" wrapText="1"/>
    </xf>
    <xf numFmtId="0" fontId="12" fillId="2" borderId="1" xfId="7" applyFont="1" applyFill="1" applyBorder="1" applyAlignment="1">
      <alignment vertical="top" wrapText="1"/>
    </xf>
    <xf numFmtId="0" fontId="11" fillId="5" borderId="24" xfId="4" applyNumberFormat="1" applyFont="1" applyFill="1" applyBorder="1" applyAlignment="1">
      <alignment horizontal="center" vertical="center" wrapText="1"/>
    </xf>
    <xf numFmtId="0" fontId="18" fillId="0" borderId="62" xfId="0" applyFont="1" applyBorder="1" applyAlignment="1">
      <alignment vertical="top" wrapText="1"/>
    </xf>
    <xf numFmtId="0" fontId="12" fillId="2" borderId="0" xfId="0" applyFont="1" applyFill="1" applyBorder="1" applyAlignment="1"/>
    <xf numFmtId="0" fontId="12" fillId="2" borderId="21" xfId="0" applyFont="1" applyFill="1" applyBorder="1" applyAlignment="1">
      <alignment horizontal="right"/>
    </xf>
    <xf numFmtId="0" fontId="12" fillId="10" borderId="70" xfId="0" applyFont="1" applyFill="1" applyBorder="1" applyAlignment="1">
      <alignment horizontal="center"/>
    </xf>
    <xf numFmtId="0" fontId="12" fillId="9" borderId="70" xfId="0" applyFont="1" applyFill="1" applyBorder="1" applyAlignment="1">
      <alignment horizontal="center"/>
    </xf>
    <xf numFmtId="0" fontId="12" fillId="8" borderId="70" xfId="0" applyFont="1" applyFill="1" applyBorder="1" applyAlignment="1">
      <alignment horizontal="center"/>
    </xf>
    <xf numFmtId="0" fontId="39" fillId="2" borderId="47" xfId="7" applyFont="1" applyFill="1" applyBorder="1" applyAlignment="1">
      <alignment horizontal="center" vertical="center" wrapText="1"/>
    </xf>
    <xf numFmtId="4" fontId="11" fillId="5" borderId="10" xfId="0" applyNumberFormat="1" applyFont="1" applyFill="1" applyBorder="1" applyAlignment="1">
      <alignment horizontal="center" vertical="center"/>
    </xf>
    <xf numFmtId="0" fontId="15" fillId="5" borderId="10" xfId="0" applyFont="1" applyFill="1" applyBorder="1" applyAlignment="1" applyProtection="1">
      <alignment horizontal="center" vertical="center"/>
      <protection hidden="1"/>
    </xf>
    <xf numFmtId="0" fontId="15" fillId="12" borderId="61" xfId="0" applyFont="1" applyFill="1" applyBorder="1" applyAlignment="1" applyProtection="1">
      <alignment horizontal="center" vertical="center"/>
      <protection hidden="1"/>
    </xf>
    <xf numFmtId="0" fontId="39" fillId="2" borderId="44" xfId="7" applyFont="1" applyFill="1" applyBorder="1" applyAlignment="1">
      <alignment horizontal="center" vertical="center" wrapText="1"/>
    </xf>
    <xf numFmtId="0" fontId="39" fillId="2" borderId="43" xfId="7" applyFont="1" applyFill="1" applyBorder="1" applyAlignment="1">
      <alignment horizontal="center" vertical="center" wrapText="1"/>
    </xf>
    <xf numFmtId="0" fontId="39" fillId="2" borderId="45" xfId="7"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xf>
    <xf numFmtId="0" fontId="1" fillId="0" borderId="68" xfId="0" applyFont="1" applyBorder="1" applyAlignment="1">
      <alignment horizontal="right"/>
    </xf>
    <xf numFmtId="9" fontId="11" fillId="16" borderId="13" xfId="3" applyFont="1" applyFill="1" applyBorder="1" applyAlignment="1">
      <alignment horizontal="center" vertical="center"/>
    </xf>
    <xf numFmtId="0" fontId="12" fillId="0" borderId="45" xfId="0" applyFont="1" applyFill="1" applyBorder="1" applyAlignment="1">
      <alignment horizontal="center" vertical="center"/>
    </xf>
    <xf numFmtId="9" fontId="11" fillId="15" borderId="13" xfId="3" applyFont="1" applyFill="1" applyBorder="1" applyAlignment="1">
      <alignment horizontal="center" vertical="center"/>
    </xf>
    <xf numFmtId="0" fontId="17" fillId="2" borderId="0" xfId="1" applyNumberFormat="1" applyFont="1" applyFill="1" applyBorder="1" applyAlignment="1" applyProtection="1">
      <alignment horizontal="right" vertical="top"/>
    </xf>
    <xf numFmtId="0" fontId="39" fillId="2" borderId="49" xfId="7" applyFont="1" applyFill="1" applyBorder="1" applyAlignment="1">
      <alignment horizontal="center" vertical="center" wrapText="1"/>
    </xf>
    <xf numFmtId="0" fontId="1" fillId="0" borderId="69" xfId="0" applyFont="1" applyBorder="1"/>
    <xf numFmtId="0" fontId="18" fillId="14" borderId="58" xfId="0" applyFont="1" applyFill="1" applyBorder="1" applyAlignment="1">
      <alignment horizontal="center" vertical="center"/>
    </xf>
    <xf numFmtId="43" fontId="42" fillId="14" borderId="60" xfId="9" applyFont="1" applyFill="1" applyBorder="1" applyAlignment="1">
      <alignment vertical="center"/>
    </xf>
    <xf numFmtId="9" fontId="42" fillId="14" borderId="60" xfId="0" applyNumberFormat="1" applyFont="1" applyFill="1" applyBorder="1" applyAlignment="1">
      <alignment vertical="center"/>
    </xf>
    <xf numFmtId="9" fontId="42" fillId="14" borderId="60" xfId="3" applyFont="1" applyFill="1" applyBorder="1" applyAlignment="1">
      <alignment vertical="center"/>
    </xf>
    <xf numFmtId="43" fontId="42" fillId="14" borderId="61" xfId="9" applyFont="1" applyFill="1" applyBorder="1" applyAlignment="1">
      <alignment vertical="center"/>
    </xf>
    <xf numFmtId="0" fontId="39" fillId="2" borderId="68" xfId="7" applyFont="1" applyFill="1" applyBorder="1" applyAlignment="1">
      <alignment horizontal="center" vertical="center" wrapText="1"/>
    </xf>
    <xf numFmtId="0" fontId="39" fillId="2" borderId="48" xfId="7" applyFont="1" applyFill="1" applyBorder="1" applyAlignment="1">
      <alignment horizontal="center" vertical="center" wrapText="1"/>
    </xf>
    <xf numFmtId="0" fontId="15" fillId="5" borderId="64" xfId="0" applyFont="1" applyFill="1" applyBorder="1" applyAlignment="1" applyProtection="1">
      <alignment horizontal="center"/>
      <protection hidden="1"/>
    </xf>
    <xf numFmtId="4" fontId="41" fillId="16" borderId="62" xfId="0" applyNumberFormat="1" applyFont="1" applyFill="1" applyBorder="1" applyAlignment="1" applyProtection="1">
      <alignment vertical="center"/>
      <protection hidden="1"/>
    </xf>
    <xf numFmtId="0" fontId="41" fillId="12" borderId="53" xfId="0" applyFont="1" applyFill="1" applyBorder="1" applyAlignment="1" applyProtection="1">
      <alignment vertical="center"/>
      <protection hidden="1"/>
    </xf>
    <xf numFmtId="0" fontId="15" fillId="5" borderId="10" xfId="0" applyFont="1" applyFill="1" applyBorder="1" applyAlignment="1" applyProtection="1">
      <alignment horizontal="center"/>
      <protection hidden="1"/>
    </xf>
    <xf numFmtId="4" fontId="41" fillId="12" borderId="10" xfId="0" applyNumberFormat="1" applyFont="1" applyFill="1" applyBorder="1" applyAlignment="1" applyProtection="1">
      <alignment vertical="center"/>
      <protection hidden="1"/>
    </xf>
    <xf numFmtId="4" fontId="41" fillId="15" borderId="10" xfId="0" applyNumberFormat="1" applyFont="1" applyFill="1" applyBorder="1" applyAlignment="1" applyProtection="1">
      <alignment vertical="center"/>
      <protection hidden="1"/>
    </xf>
    <xf numFmtId="0" fontId="12" fillId="2" borderId="7" xfId="7" applyFont="1" applyFill="1" applyBorder="1" applyAlignment="1">
      <alignment horizontal="left" vertical="center" wrapText="1"/>
    </xf>
    <xf numFmtId="0" fontId="12" fillId="0" borderId="1" xfId="14" quotePrefix="1" applyFont="1" applyFill="1" applyBorder="1" applyAlignment="1">
      <alignment vertical="top" wrapText="1"/>
    </xf>
    <xf numFmtId="0" fontId="13" fillId="0" borderId="1" xfId="14" applyFont="1" applyFill="1" applyBorder="1" applyAlignment="1">
      <alignment vertical="top" wrapText="1"/>
    </xf>
    <xf numFmtId="0" fontId="12" fillId="0" borderId="1" xfId="14" applyFont="1" applyFill="1" applyBorder="1" applyAlignment="1">
      <alignment vertical="top" wrapText="1"/>
    </xf>
    <xf numFmtId="1" fontId="12" fillId="2" borderId="1" xfId="7" applyNumberFormat="1" applyFont="1" applyFill="1" applyBorder="1" applyAlignment="1" applyProtection="1">
      <alignment horizontal="left" vertical="top" wrapText="1"/>
      <protection locked="0"/>
    </xf>
    <xf numFmtId="0" fontId="12" fillId="0" borderId="8" xfId="7" applyFont="1" applyFill="1" applyBorder="1" applyAlignment="1">
      <alignment horizontal="left" vertical="center" wrapText="1"/>
    </xf>
    <xf numFmtId="0" fontId="12" fillId="6" borderId="0" xfId="0" applyFont="1" applyFill="1" applyBorder="1"/>
    <xf numFmtId="0" fontId="39" fillId="2" borderId="47" xfId="7" applyFont="1" applyFill="1" applyBorder="1" applyAlignment="1">
      <alignment horizontal="center" vertical="center" wrapText="1"/>
    </xf>
    <xf numFmtId="0" fontId="39" fillId="2" borderId="43" xfId="7" applyFont="1" applyFill="1" applyBorder="1" applyAlignment="1">
      <alignment horizontal="center" vertical="center" wrapText="1"/>
    </xf>
    <xf numFmtId="0" fontId="15" fillId="12" borderId="61" xfId="0" applyFont="1" applyFill="1" applyBorder="1" applyAlignment="1" applyProtection="1">
      <alignment horizontal="center" vertical="center"/>
      <protection hidden="1"/>
    </xf>
    <xf numFmtId="0" fontId="15" fillId="5" borderId="29" xfId="0" applyFont="1" applyFill="1" applyBorder="1" applyAlignment="1" applyProtection="1">
      <alignment horizontal="center"/>
      <protection hidden="1"/>
    </xf>
    <xf numFmtId="4" fontId="41" fillId="16" borderId="31" xfId="0" applyNumberFormat="1" applyFont="1" applyFill="1" applyBorder="1" applyAlignment="1" applyProtection="1">
      <alignment vertical="center"/>
      <protection hidden="1"/>
    </xf>
    <xf numFmtId="4" fontId="41" fillId="5" borderId="10" xfId="0" applyNumberFormat="1" applyFont="1" applyFill="1" applyBorder="1" applyAlignment="1" applyProtection="1">
      <alignment horizontal="center"/>
      <protection hidden="1"/>
    </xf>
    <xf numFmtId="4" fontId="41" fillId="5" borderId="50" xfId="0" applyNumberFormat="1" applyFont="1" applyFill="1" applyBorder="1" applyAlignment="1" applyProtection="1">
      <alignment horizontal="center"/>
      <protection hidden="1"/>
    </xf>
    <xf numFmtId="0" fontId="11" fillId="17" borderId="37" xfId="4" applyNumberFormat="1" applyFont="1" applyFill="1" applyBorder="1" applyAlignment="1">
      <alignment horizontal="center" vertical="center" wrapText="1"/>
    </xf>
    <xf numFmtId="0" fontId="11" fillId="17" borderId="10" xfId="4" applyNumberFormat="1" applyFont="1" applyFill="1" applyBorder="1" applyAlignment="1">
      <alignment horizontal="center" vertical="center" wrapText="1"/>
    </xf>
    <xf numFmtId="0" fontId="11" fillId="17" borderId="10" xfId="0" applyFont="1" applyFill="1" applyBorder="1" applyAlignment="1">
      <alignment horizontal="center" vertical="center"/>
    </xf>
    <xf numFmtId="0" fontId="11" fillId="17" borderId="10" xfId="0" applyFont="1" applyFill="1" applyBorder="1" applyAlignment="1">
      <alignment horizontal="center" vertical="center" wrapText="1"/>
    </xf>
    <xf numFmtId="0" fontId="46" fillId="17" borderId="37" xfId="4" applyNumberFormat="1" applyFont="1" applyFill="1" applyBorder="1" applyAlignment="1">
      <alignment horizontal="center" vertical="center" wrapText="1"/>
    </xf>
    <xf numFmtId="0" fontId="11" fillId="17" borderId="39" xfId="4" applyNumberFormat="1" applyFont="1" applyFill="1" applyBorder="1" applyAlignment="1">
      <alignment horizontal="center" vertical="center" wrapText="1"/>
    </xf>
    <xf numFmtId="0" fontId="12" fillId="17" borderId="37" xfId="0" applyFont="1" applyFill="1" applyBorder="1" applyAlignment="1">
      <alignment horizontal="center" wrapText="1"/>
    </xf>
    <xf numFmtId="0" fontId="11" fillId="17" borderId="38" xfId="4" applyNumberFormat="1" applyFont="1" applyFill="1" applyBorder="1" applyAlignment="1">
      <alignment horizontal="center" vertical="center" wrapText="1"/>
    </xf>
    <xf numFmtId="49" fontId="12" fillId="17" borderId="1" xfId="4" applyNumberFormat="1" applyFont="1" applyFill="1" applyBorder="1" applyAlignment="1">
      <alignment wrapText="1"/>
    </xf>
    <xf numFmtId="0" fontId="11" fillId="17" borderId="2" xfId="4" applyNumberFormat="1" applyFont="1" applyFill="1" applyBorder="1" applyAlignment="1">
      <alignment horizontal="center" vertical="center" wrapText="1"/>
    </xf>
    <xf numFmtId="0" fontId="11" fillId="17" borderId="0" xfId="4" applyNumberFormat="1" applyFont="1" applyFill="1" applyBorder="1" applyAlignment="1">
      <alignment horizontal="left" textRotation="45" wrapText="1"/>
    </xf>
    <xf numFmtId="0" fontId="12" fillId="17" borderId="2" xfId="4" applyNumberFormat="1" applyFont="1" applyFill="1" applyBorder="1" applyAlignment="1">
      <alignment horizontal="center" textRotation="45" wrapText="1"/>
    </xf>
    <xf numFmtId="0" fontId="12" fillId="17" borderId="8" xfId="4" applyNumberFormat="1" applyFont="1" applyFill="1" applyBorder="1" applyAlignment="1">
      <alignment horizontal="center" textRotation="45" wrapText="1"/>
    </xf>
    <xf numFmtId="0" fontId="11" fillId="17" borderId="70" xfId="14" applyNumberFormat="1" applyFont="1" applyFill="1" applyBorder="1" applyAlignment="1">
      <alignment horizontal="center" vertical="center" wrapText="1"/>
    </xf>
    <xf numFmtId="0" fontId="11" fillId="17" borderId="25" xfId="14" applyNumberFormat="1" applyFont="1" applyFill="1" applyBorder="1" applyAlignment="1">
      <alignment horizontal="center" vertical="center" wrapText="1"/>
    </xf>
    <xf numFmtId="49" fontId="12" fillId="17" borderId="70" xfId="14" applyNumberFormat="1" applyFont="1" applyFill="1" applyBorder="1" applyAlignment="1">
      <alignment wrapText="1"/>
    </xf>
    <xf numFmtId="0" fontId="12" fillId="17" borderId="2" xfId="4" applyNumberFormat="1" applyFont="1" applyFill="1" applyBorder="1" applyAlignment="1">
      <alignment horizontal="center" vertical="center" wrapText="1"/>
    </xf>
    <xf numFmtId="0" fontId="11" fillId="17" borderId="25" xfId="4" applyNumberFormat="1" applyFont="1" applyFill="1" applyBorder="1" applyAlignment="1">
      <alignment horizontal="left" wrapText="1"/>
    </xf>
    <xf numFmtId="0" fontId="11" fillId="17" borderId="24" xfId="4" applyNumberFormat="1" applyFont="1" applyFill="1" applyBorder="1" applyAlignment="1">
      <alignment horizontal="center" textRotation="90" wrapText="1"/>
    </xf>
    <xf numFmtId="0" fontId="11" fillId="17" borderId="2" xfId="4" applyNumberFormat="1" applyFont="1" applyFill="1" applyBorder="1" applyAlignment="1">
      <alignment horizontal="center" textRotation="90" wrapText="1"/>
    </xf>
    <xf numFmtId="0" fontId="11" fillId="17" borderId="24" xfId="4" applyNumberFormat="1" applyFont="1" applyFill="1" applyBorder="1" applyAlignment="1" applyProtection="1">
      <alignment horizontal="center" vertical="center" wrapText="1"/>
    </xf>
    <xf numFmtId="0" fontId="11" fillId="17" borderId="53" xfId="4" applyNumberFormat="1" applyFont="1" applyFill="1" applyBorder="1" applyAlignment="1" applyProtection="1">
      <alignment horizontal="center" vertical="center" wrapText="1"/>
    </xf>
    <xf numFmtId="0" fontId="11" fillId="17" borderId="79" xfId="4" applyNumberFormat="1" applyFont="1" applyFill="1" applyBorder="1" applyAlignment="1" applyProtection="1">
      <alignment horizontal="center" vertical="center" wrapText="1"/>
    </xf>
    <xf numFmtId="49" fontId="12" fillId="17" borderId="2" xfId="4" applyNumberFormat="1" applyFont="1" applyFill="1" applyBorder="1" applyAlignment="1">
      <alignment wrapText="1"/>
    </xf>
    <xf numFmtId="0" fontId="12" fillId="17" borderId="25" xfId="4" applyNumberFormat="1" applyFont="1" applyFill="1" applyBorder="1" applyAlignment="1">
      <alignment horizontal="center" vertical="center" textRotation="90" wrapText="1"/>
    </xf>
    <xf numFmtId="0" fontId="12" fillId="17" borderId="70" xfId="14" applyNumberFormat="1" applyFont="1" applyFill="1" applyBorder="1" applyAlignment="1">
      <alignment horizontal="center" vertical="center" textRotation="90" wrapText="1"/>
    </xf>
    <xf numFmtId="0" fontId="11" fillId="17" borderId="0" xfId="4" applyNumberFormat="1" applyFont="1" applyFill="1" applyBorder="1" applyAlignment="1">
      <alignment horizontal="center" vertical="center" wrapText="1"/>
    </xf>
    <xf numFmtId="0" fontId="11" fillId="17" borderId="70" xfId="0" applyFont="1" applyFill="1" applyBorder="1" applyAlignment="1">
      <alignment horizontal="center" vertical="center"/>
    </xf>
    <xf numFmtId="0" fontId="11" fillId="17" borderId="70" xfId="4" applyNumberFormat="1" applyFont="1" applyFill="1" applyBorder="1" applyAlignment="1">
      <alignment horizontal="center" vertical="center" wrapText="1"/>
    </xf>
    <xf numFmtId="0" fontId="15" fillId="17" borderId="10" xfId="0" applyFont="1" applyFill="1" applyBorder="1" applyAlignment="1" applyProtection="1">
      <alignment horizontal="center" vertical="center"/>
      <protection hidden="1"/>
    </xf>
    <xf numFmtId="0" fontId="37" fillId="17" borderId="10" xfId="0" applyFont="1" applyFill="1" applyBorder="1" applyAlignment="1" applyProtection="1">
      <alignment horizontal="center" vertical="center" wrapText="1"/>
      <protection locked="0"/>
    </xf>
    <xf numFmtId="0" fontId="37" fillId="17" borderId="50" xfId="0" applyFont="1" applyFill="1" applyBorder="1" applyAlignment="1" applyProtection="1">
      <alignment horizontal="center" vertical="center" wrapText="1"/>
      <protection locked="0"/>
    </xf>
    <xf numFmtId="0" fontId="11" fillId="17" borderId="10" xfId="0" applyFont="1" applyFill="1" applyBorder="1" applyAlignment="1" applyProtection="1">
      <alignment horizontal="center" vertical="center"/>
      <protection hidden="1"/>
    </xf>
    <xf numFmtId="0" fontId="15" fillId="17" borderId="10" xfId="0" applyFont="1" applyFill="1" applyBorder="1" applyAlignment="1" applyProtection="1">
      <alignment horizontal="center" vertical="center" wrapText="1"/>
      <protection hidden="1"/>
    </xf>
    <xf numFmtId="0" fontId="11" fillId="17" borderId="2" xfId="4" applyNumberFormat="1" applyFont="1" applyFill="1" applyBorder="1" applyAlignment="1">
      <alignment horizontal="left" wrapText="1"/>
    </xf>
    <xf numFmtId="0" fontId="11" fillId="17" borderId="2" xfId="4" applyNumberFormat="1" applyFont="1" applyFill="1" applyBorder="1" applyAlignment="1" applyProtection="1">
      <alignment horizontal="left" wrapText="1"/>
    </xf>
    <xf numFmtId="0" fontId="1" fillId="0" borderId="80" xfId="0" applyFont="1" applyBorder="1"/>
    <xf numFmtId="4" fontId="1" fillId="0" borderId="80" xfId="0" applyNumberFormat="1" applyFont="1" applyBorder="1"/>
    <xf numFmtId="0" fontId="1" fillId="0" borderId="57" xfId="0" applyFont="1" applyBorder="1"/>
    <xf numFmtId="0" fontId="39" fillId="2" borderId="69" xfId="7" applyFont="1" applyFill="1" applyBorder="1" applyAlignment="1">
      <alignment horizontal="center" vertical="center" wrapText="1"/>
    </xf>
    <xf numFmtId="43" fontId="42" fillId="14" borderId="9" xfId="9" applyFont="1" applyFill="1" applyBorder="1" applyAlignment="1">
      <alignment vertical="center"/>
    </xf>
    <xf numFmtId="0" fontId="15" fillId="2" borderId="0" xfId="14" applyNumberFormat="1" applyFont="1" applyFill="1" applyBorder="1" applyAlignment="1">
      <alignment horizontal="center" vertical="top" wrapText="1"/>
    </xf>
    <xf numFmtId="0" fontId="11" fillId="2" borderId="0" xfId="14" applyNumberFormat="1" applyFont="1" applyFill="1" applyBorder="1" applyAlignment="1">
      <alignment horizontal="center" vertical="top" wrapText="1"/>
    </xf>
    <xf numFmtId="0" fontId="12" fillId="17" borderId="8" xfId="14" applyNumberFormat="1" applyFont="1" applyFill="1" applyBorder="1" applyAlignment="1">
      <alignment horizontal="center" textRotation="45" wrapText="1"/>
    </xf>
    <xf numFmtId="0" fontId="12" fillId="17" borderId="80" xfId="14" applyNumberFormat="1" applyFont="1" applyFill="1" applyBorder="1" applyAlignment="1">
      <alignment horizontal="center" textRotation="45" wrapText="1"/>
    </xf>
    <xf numFmtId="0" fontId="11" fillId="0" borderId="0" xfId="14" applyNumberFormat="1" applyFont="1" applyFill="1" applyBorder="1" applyAlignment="1">
      <alignment horizontal="left" textRotation="45" wrapText="1"/>
    </xf>
    <xf numFmtId="0" fontId="11" fillId="17" borderId="80" xfId="14" applyNumberFormat="1" applyFont="1" applyFill="1" applyBorder="1" applyAlignment="1">
      <alignment horizontal="center" vertical="center" wrapText="1"/>
    </xf>
    <xf numFmtId="0" fontId="12" fillId="2" borderId="81" xfId="7" applyFont="1" applyFill="1" applyBorder="1" applyAlignment="1">
      <alignment horizontal="center" vertical="center" wrapText="1"/>
    </xf>
    <xf numFmtId="0" fontId="12" fillId="2" borderId="81" xfId="7" applyFont="1" applyFill="1" applyBorder="1" applyAlignment="1" applyProtection="1">
      <alignment horizontal="center" vertical="center" wrapText="1"/>
    </xf>
    <xf numFmtId="1" fontId="12" fillId="2" borderId="81" xfId="7" applyNumberFormat="1" applyFont="1" applyFill="1" applyBorder="1" applyAlignment="1" applyProtection="1">
      <alignment horizontal="center" vertical="top" wrapText="1"/>
      <protection locked="0"/>
    </xf>
    <xf numFmtId="0" fontId="11" fillId="2" borderId="81" xfId="7" applyFont="1" applyFill="1" applyBorder="1" applyAlignment="1" applyProtection="1">
      <alignment horizontal="center" vertical="center" wrapText="1"/>
    </xf>
    <xf numFmtId="0" fontId="18" fillId="0" borderId="61" xfId="0" applyFont="1" applyBorder="1" applyAlignment="1">
      <alignment horizontal="left" vertical="top" wrapText="1"/>
    </xf>
    <xf numFmtId="0" fontId="18" fillId="0" borderId="9" xfId="0" applyFont="1" applyBorder="1" applyAlignment="1">
      <alignment horizontal="left" vertical="top" wrapText="1"/>
    </xf>
    <xf numFmtId="0" fontId="11" fillId="5" borderId="29" xfId="0" applyFont="1" applyFill="1" applyBorder="1" applyAlignment="1">
      <alignment horizontal="center" vertical="center" textRotation="90"/>
    </xf>
    <xf numFmtId="0" fontId="11" fillId="5" borderId="30" xfId="0" applyFont="1" applyFill="1" applyBorder="1" applyAlignment="1">
      <alignment horizontal="center" vertical="center" textRotation="90"/>
    </xf>
    <xf numFmtId="0" fontId="11" fillId="5" borderId="31" xfId="0" applyFont="1" applyFill="1" applyBorder="1" applyAlignment="1">
      <alignment horizontal="center" vertical="center" textRotation="90"/>
    </xf>
    <xf numFmtId="0" fontId="11" fillId="17" borderId="32" xfId="0" applyFont="1" applyFill="1" applyBorder="1" applyAlignment="1">
      <alignment horizontal="center" vertical="center" textRotation="90"/>
    </xf>
    <xf numFmtId="0" fontId="11" fillId="17" borderId="34" xfId="0" applyFont="1" applyFill="1" applyBorder="1" applyAlignment="1">
      <alignment horizontal="center" vertical="center" textRotation="90"/>
    </xf>
    <xf numFmtId="0" fontId="11" fillId="17" borderId="33" xfId="0" applyFont="1" applyFill="1" applyBorder="1" applyAlignment="1">
      <alignment horizontal="center" vertical="center" textRotation="90"/>
    </xf>
    <xf numFmtId="0" fontId="11" fillId="17" borderId="26" xfId="0" applyFont="1" applyFill="1" applyBorder="1" applyAlignment="1">
      <alignment horizontal="center" textRotation="90"/>
    </xf>
    <xf numFmtId="0" fontId="11" fillId="17" borderId="27" xfId="0" applyFont="1" applyFill="1" applyBorder="1" applyAlignment="1">
      <alignment horizontal="center" textRotation="90"/>
    </xf>
    <xf numFmtId="0" fontId="11" fillId="17" borderId="28" xfId="0" applyFont="1" applyFill="1" applyBorder="1" applyAlignment="1">
      <alignment horizontal="center" textRotation="90"/>
    </xf>
    <xf numFmtId="0" fontId="11" fillId="17" borderId="50" xfId="0" applyFont="1" applyFill="1" applyBorder="1" applyAlignment="1">
      <alignment horizontal="center" vertical="center"/>
    </xf>
    <xf numFmtId="0" fontId="11" fillId="17" borderId="51" xfId="0" applyFont="1" applyFill="1" applyBorder="1" applyAlignment="1">
      <alignment horizontal="center" vertical="center"/>
    </xf>
    <xf numFmtId="0" fontId="10" fillId="2" borderId="0" xfId="1" applyNumberFormat="1" applyFont="1" applyFill="1" applyBorder="1" applyAlignment="1" applyProtection="1">
      <alignment horizontal="right" vertical="top"/>
    </xf>
    <xf numFmtId="0" fontId="17" fillId="2" borderId="0" xfId="1" applyNumberFormat="1" applyFont="1" applyFill="1" applyBorder="1" applyAlignment="1" applyProtection="1">
      <alignment horizontal="right" vertical="top"/>
    </xf>
    <xf numFmtId="0" fontId="11" fillId="4" borderId="0" xfId="0" applyFont="1" applyFill="1" applyBorder="1" applyAlignment="1">
      <alignment horizontal="center" vertical="center" textRotation="90" wrapText="1"/>
    </xf>
    <xf numFmtId="0" fontId="11" fillId="2" borderId="59" xfId="0" applyFont="1" applyFill="1" applyBorder="1" applyAlignment="1">
      <alignment horizontal="center" vertical="center"/>
    </xf>
    <xf numFmtId="0" fontId="36" fillId="17" borderId="70" xfId="14" applyFont="1" applyFill="1" applyBorder="1" applyAlignment="1">
      <alignment horizontal="center" vertical="center" wrapText="1"/>
    </xf>
    <xf numFmtId="0" fontId="12" fillId="17" borderId="70" xfId="14" applyFont="1" applyFill="1" applyBorder="1" applyAlignment="1">
      <alignment horizontal="center" textRotation="90" wrapText="1"/>
    </xf>
    <xf numFmtId="0" fontId="12" fillId="2" borderId="0" xfId="4" applyNumberFormat="1" applyFont="1" applyFill="1" applyBorder="1" applyAlignment="1">
      <alignment horizontal="center" textRotation="90" wrapText="1"/>
    </xf>
    <xf numFmtId="0" fontId="12" fillId="17" borderId="2" xfId="4" applyNumberFormat="1" applyFont="1" applyFill="1" applyBorder="1" applyAlignment="1">
      <alignment horizontal="center" textRotation="90" wrapText="1"/>
    </xf>
    <xf numFmtId="0" fontId="11" fillId="0" borderId="23" xfId="4" applyNumberFormat="1" applyFont="1" applyFill="1" applyBorder="1" applyAlignment="1">
      <alignment horizontal="center" wrapText="1"/>
    </xf>
    <xf numFmtId="49" fontId="11" fillId="17" borderId="2" xfId="4" applyNumberFormat="1" applyFont="1" applyFill="1" applyBorder="1" applyAlignment="1">
      <alignment horizontal="center" vertical="center" wrapText="1"/>
    </xf>
    <xf numFmtId="49" fontId="11" fillId="17" borderId="2" xfId="4" applyNumberFormat="1" applyFont="1" applyFill="1" applyBorder="1" applyAlignment="1" applyProtection="1">
      <alignment horizontal="center" vertical="center" wrapText="1"/>
      <protection locked="0"/>
    </xf>
    <xf numFmtId="0" fontId="11" fillId="17" borderId="2" xfId="7" applyFont="1" applyFill="1" applyBorder="1" applyAlignment="1">
      <alignment horizontal="center" vertical="center" wrapText="1"/>
    </xf>
    <xf numFmtId="0" fontId="12" fillId="17" borderId="15" xfId="4" applyNumberFormat="1" applyFont="1" applyFill="1" applyBorder="1" applyAlignment="1">
      <alignment horizontal="center" textRotation="90" wrapText="1"/>
    </xf>
    <xf numFmtId="0" fontId="12" fillId="17" borderId="22" xfId="4" applyNumberFormat="1" applyFont="1" applyFill="1" applyBorder="1" applyAlignment="1">
      <alignment horizontal="center" textRotation="90" wrapText="1"/>
    </xf>
    <xf numFmtId="0" fontId="12" fillId="17" borderId="13" xfId="4" applyNumberFormat="1" applyFont="1" applyFill="1" applyBorder="1" applyAlignment="1">
      <alignment horizontal="center" textRotation="90" wrapText="1"/>
    </xf>
    <xf numFmtId="9" fontId="11" fillId="17" borderId="15" xfId="3" applyFont="1" applyFill="1" applyBorder="1" applyAlignment="1">
      <alignment horizontal="center" textRotation="90" wrapText="1"/>
    </xf>
    <xf numFmtId="9" fontId="11" fillId="17" borderId="22" xfId="3" applyFont="1" applyFill="1" applyBorder="1" applyAlignment="1">
      <alignment horizontal="center" textRotation="90" wrapText="1"/>
    </xf>
    <xf numFmtId="9" fontId="11" fillId="17" borderId="13" xfId="3" applyFont="1" applyFill="1" applyBorder="1" applyAlignment="1">
      <alignment horizontal="center" textRotation="90" wrapText="1"/>
    </xf>
    <xf numFmtId="0" fontId="12" fillId="2" borderId="25" xfId="7" applyFont="1" applyFill="1" applyBorder="1" applyAlignment="1">
      <alignment horizontal="center" vertical="center" wrapText="1"/>
    </xf>
    <xf numFmtId="0" fontId="12" fillId="2" borderId="24" xfId="7" applyFont="1" applyFill="1" applyBorder="1" applyAlignment="1">
      <alignment horizontal="center" vertical="center" wrapText="1"/>
    </xf>
    <xf numFmtId="0" fontId="39" fillId="2" borderId="47" xfId="7" applyFont="1" applyFill="1" applyBorder="1" applyAlignment="1">
      <alignment horizontal="center" vertical="center" wrapText="1"/>
    </xf>
    <xf numFmtId="0" fontId="39" fillId="2" borderId="43" xfId="7" applyFont="1" applyFill="1" applyBorder="1" applyAlignment="1">
      <alignment horizontal="center" vertical="center" wrapText="1"/>
    </xf>
    <xf numFmtId="0" fontId="40" fillId="0" borderId="43" xfId="7" applyFont="1" applyFill="1" applyBorder="1" applyAlignment="1">
      <alignment horizontal="center" vertical="center"/>
    </xf>
    <xf numFmtId="0" fontId="41" fillId="5" borderId="50" xfId="0" applyFont="1" applyFill="1" applyBorder="1" applyAlignment="1" applyProtection="1">
      <alignment horizontal="right"/>
      <protection hidden="1"/>
    </xf>
    <xf numFmtId="0" fontId="41" fillId="5" borderId="52" xfId="0" applyFont="1" applyFill="1" applyBorder="1" applyAlignment="1" applyProtection="1">
      <alignment horizontal="right"/>
      <protection hidden="1"/>
    </xf>
    <xf numFmtId="0" fontId="15" fillId="12" borderId="58" xfId="0" applyFont="1" applyFill="1" applyBorder="1" applyAlignment="1" applyProtection="1">
      <alignment horizontal="center" vertical="center"/>
      <protection hidden="1"/>
    </xf>
    <xf numFmtId="0" fontId="15" fillId="12" borderId="59" xfId="0" applyFont="1" applyFill="1" applyBorder="1" applyAlignment="1" applyProtection="1">
      <alignment horizontal="center" vertical="center"/>
      <protection hidden="1"/>
    </xf>
    <xf numFmtId="0" fontId="15" fillId="12" borderId="61" xfId="0" applyFont="1" applyFill="1" applyBorder="1" applyAlignment="1" applyProtection="1">
      <alignment horizontal="center" vertical="center"/>
      <protection hidden="1"/>
    </xf>
    <xf numFmtId="0" fontId="15" fillId="12" borderId="9" xfId="0" applyFont="1" applyFill="1" applyBorder="1" applyAlignment="1" applyProtection="1">
      <alignment horizontal="center" vertical="center"/>
      <protection hidden="1"/>
    </xf>
    <xf numFmtId="0" fontId="11" fillId="17" borderId="50" xfId="0" applyFont="1" applyFill="1" applyBorder="1" applyAlignment="1" applyProtection="1">
      <alignment horizontal="center" vertical="center" wrapText="1"/>
      <protection locked="0"/>
    </xf>
    <xf numFmtId="0" fontId="11" fillId="17" borderId="51" xfId="0" applyFont="1" applyFill="1" applyBorder="1" applyAlignment="1" applyProtection="1">
      <alignment horizontal="center" vertical="center" wrapText="1"/>
      <protection locked="0"/>
    </xf>
    <xf numFmtId="0" fontId="15" fillId="12" borderId="50" xfId="0" applyFont="1" applyFill="1" applyBorder="1" applyAlignment="1" applyProtection="1">
      <alignment horizontal="center" vertical="center" wrapText="1"/>
      <protection locked="0"/>
    </xf>
    <xf numFmtId="0" fontId="15" fillId="12" borderId="52" xfId="0" applyFont="1" applyFill="1" applyBorder="1" applyAlignment="1" applyProtection="1">
      <alignment horizontal="center" vertical="center" wrapText="1"/>
      <protection locked="0"/>
    </xf>
    <xf numFmtId="0" fontId="15" fillId="12" borderId="51" xfId="0" applyFont="1" applyFill="1" applyBorder="1" applyAlignment="1" applyProtection="1">
      <alignment horizontal="center" vertical="center" wrapText="1"/>
      <protection locked="0"/>
    </xf>
    <xf numFmtId="0" fontId="37" fillId="17" borderId="50" xfId="0" applyFont="1" applyFill="1" applyBorder="1" applyAlignment="1" applyProtection="1">
      <alignment horizontal="center" vertical="center" wrapText="1"/>
      <protection locked="0"/>
    </xf>
    <xf numFmtId="0" fontId="37" fillId="17" borderId="51" xfId="0" applyFont="1" applyFill="1" applyBorder="1" applyAlignment="1" applyProtection="1">
      <alignment horizontal="center" vertical="center" wrapText="1"/>
      <protection locked="0"/>
    </xf>
    <xf numFmtId="0" fontId="41" fillId="5" borderId="51" xfId="0" applyFont="1" applyFill="1" applyBorder="1" applyAlignment="1" applyProtection="1">
      <alignment horizontal="right"/>
      <protection hidden="1"/>
    </xf>
    <xf numFmtId="0" fontId="15" fillId="12" borderId="64" xfId="0" applyFont="1" applyFill="1" applyBorder="1" applyAlignment="1" applyProtection="1">
      <alignment horizontal="center" vertical="center"/>
      <protection hidden="1"/>
    </xf>
    <xf numFmtId="0" fontId="15" fillId="12" borderId="62" xfId="0" applyFont="1" applyFill="1" applyBorder="1" applyAlignment="1" applyProtection="1">
      <alignment horizontal="center" vertical="center"/>
      <protection hidden="1"/>
    </xf>
    <xf numFmtId="49" fontId="12" fillId="0" borderId="70" xfId="0" applyNumberFormat="1" applyFont="1" applyFill="1" applyBorder="1" applyAlignment="1">
      <alignment horizontal="center" vertical="center"/>
    </xf>
    <xf numFmtId="0" fontId="12" fillId="0" borderId="25" xfId="7" applyFont="1" applyFill="1" applyBorder="1" applyAlignment="1">
      <alignment horizontal="center" vertical="center" wrapText="1"/>
    </xf>
    <xf numFmtId="0" fontId="12" fillId="0" borderId="24" xfId="7" applyFont="1" applyFill="1" applyBorder="1" applyAlignment="1">
      <alignment horizontal="center" vertical="center" wrapText="1"/>
    </xf>
    <xf numFmtId="0" fontId="11" fillId="17" borderId="10" xfId="0" applyFont="1" applyFill="1" applyBorder="1" applyAlignment="1" applyProtection="1">
      <alignment horizontal="center" vertical="center" wrapText="1"/>
      <protection locked="0"/>
    </xf>
    <xf numFmtId="0" fontId="11" fillId="17" borderId="52" xfId="0" applyFont="1" applyFill="1" applyBorder="1" applyAlignment="1" applyProtection="1">
      <alignment horizontal="center" vertical="center" wrapText="1"/>
      <protection locked="0"/>
    </xf>
    <xf numFmtId="0" fontId="37" fillId="17" borderId="52" xfId="0" applyFont="1" applyFill="1" applyBorder="1" applyAlignment="1" applyProtection="1">
      <alignment horizontal="center" vertical="center" wrapText="1"/>
      <protection locked="0"/>
    </xf>
    <xf numFmtId="0" fontId="11" fillId="16" borderId="77" xfId="0" applyFont="1" applyFill="1" applyBorder="1" applyAlignment="1">
      <alignment horizontal="center" vertical="center" wrapText="1"/>
    </xf>
    <xf numFmtId="0" fontId="15" fillId="12" borderId="58" xfId="0" applyFont="1" applyFill="1" applyBorder="1" applyAlignment="1" applyProtection="1">
      <alignment horizontal="center" vertical="center" wrapText="1"/>
      <protection hidden="1"/>
    </xf>
    <xf numFmtId="0" fontId="41" fillId="5" borderId="50" xfId="0" applyFont="1" applyFill="1" applyBorder="1" applyAlignment="1" applyProtection="1">
      <alignment horizontal="right" vertical="center"/>
      <protection hidden="1"/>
    </xf>
    <xf numFmtId="0" fontId="41" fillId="5" borderId="52" xfId="0" applyFont="1" applyFill="1" applyBorder="1" applyAlignment="1" applyProtection="1">
      <alignment horizontal="right" vertical="center"/>
      <protection hidden="1"/>
    </xf>
    <xf numFmtId="0" fontId="41" fillId="5" borderId="51" xfId="0" applyFont="1" applyFill="1" applyBorder="1" applyAlignment="1" applyProtection="1">
      <alignment horizontal="right" vertical="center"/>
      <protection hidden="1"/>
    </xf>
    <xf numFmtId="0" fontId="11" fillId="16" borderId="50" xfId="7" applyFont="1" applyFill="1" applyBorder="1" applyAlignment="1">
      <alignment horizontal="left" vertical="center" wrapText="1"/>
    </xf>
    <xf numFmtId="0" fontId="11" fillId="16" borderId="52" xfId="7" applyFont="1" applyFill="1" applyBorder="1" applyAlignment="1">
      <alignment horizontal="left" vertical="center" wrapText="1"/>
    </xf>
    <xf numFmtId="0" fontId="11" fillId="16" borderId="51" xfId="7" applyFont="1" applyFill="1" applyBorder="1" applyAlignment="1">
      <alignment horizontal="left" vertical="center" wrapText="1"/>
    </xf>
    <xf numFmtId="0" fontId="11" fillId="0" borderId="75" xfId="0" applyFont="1" applyFill="1" applyBorder="1" applyAlignment="1">
      <alignment horizontal="right" vertical="center" wrapText="1"/>
    </xf>
    <xf numFmtId="0" fontId="11" fillId="0" borderId="76" xfId="0" applyFont="1" applyFill="1" applyBorder="1" applyAlignment="1">
      <alignment horizontal="right" vertical="center" wrapText="1"/>
    </xf>
    <xf numFmtId="0" fontId="11" fillId="15" borderId="77"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hidden="1"/>
    </xf>
    <xf numFmtId="0" fontId="11" fillId="15" borderId="50" xfId="7" applyFont="1" applyFill="1" applyBorder="1" applyAlignment="1">
      <alignment horizontal="left" vertical="center"/>
    </xf>
    <xf numFmtId="0" fontId="11" fillId="15" borderId="52" xfId="7" applyFont="1" applyFill="1" applyBorder="1" applyAlignment="1">
      <alignment horizontal="left" vertical="center"/>
    </xf>
    <xf numFmtId="0" fontId="11" fillId="15" borderId="51" xfId="7" applyFont="1" applyFill="1" applyBorder="1" applyAlignment="1">
      <alignment horizontal="left" vertical="center"/>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2" xfId="0" applyFont="1" applyBorder="1" applyAlignment="1">
      <alignment horizontal="center" vertical="center" wrapText="1"/>
    </xf>
    <xf numFmtId="49" fontId="12" fillId="0" borderId="25"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8" fillId="14" borderId="60" xfId="0" applyFont="1" applyFill="1" applyBorder="1" applyAlignment="1">
      <alignment horizontal="left" vertical="center"/>
    </xf>
    <xf numFmtId="0" fontId="18" fillId="14" borderId="0" xfId="0" applyFont="1" applyFill="1" applyBorder="1" applyAlignment="1">
      <alignment horizontal="left" vertical="center"/>
    </xf>
    <xf numFmtId="0" fontId="18" fillId="14" borderId="65" xfId="0" applyFont="1" applyFill="1" applyBorder="1" applyAlignment="1">
      <alignment horizontal="left" vertical="center"/>
    </xf>
    <xf numFmtId="0" fontId="18" fillId="14" borderId="61" xfId="0" applyFont="1" applyFill="1" applyBorder="1" applyAlignment="1">
      <alignment horizontal="left" vertical="center"/>
    </xf>
    <xf numFmtId="0" fontId="18" fillId="14" borderId="9" xfId="0" applyFont="1" applyFill="1" applyBorder="1" applyAlignment="1">
      <alignment horizontal="left" vertical="center"/>
    </xf>
    <xf numFmtId="0" fontId="18" fillId="14" borderId="62" xfId="0" applyFont="1" applyFill="1" applyBorder="1" applyAlignment="1">
      <alignment horizontal="left" vertical="center"/>
    </xf>
    <xf numFmtId="0" fontId="15" fillId="15" borderId="54" xfId="0" applyFont="1" applyFill="1" applyBorder="1" applyAlignment="1" applyProtection="1">
      <alignment horizontal="center" vertical="center" wrapText="1"/>
      <protection locked="0"/>
    </xf>
    <xf numFmtId="0" fontId="15" fillId="15" borderId="57" xfId="0" applyFont="1" applyFill="1" applyBorder="1" applyAlignment="1" applyProtection="1">
      <alignment horizontal="center" vertical="center" wrapText="1"/>
      <protection locked="0"/>
    </xf>
    <xf numFmtId="0" fontId="15" fillId="15" borderId="55" xfId="0" applyFont="1" applyFill="1" applyBorder="1" applyAlignment="1" applyProtection="1">
      <alignment horizontal="center" vertical="center" wrapText="1"/>
      <protection locked="0"/>
    </xf>
    <xf numFmtId="0" fontId="15" fillId="15" borderId="72" xfId="0" applyFont="1" applyFill="1" applyBorder="1" applyAlignment="1" applyProtection="1">
      <alignment horizontal="center" vertical="center" wrapText="1"/>
      <protection locked="0"/>
    </xf>
    <xf numFmtId="0" fontId="15" fillId="15" borderId="9" xfId="0" applyFont="1" applyFill="1" applyBorder="1" applyAlignment="1" applyProtection="1">
      <alignment horizontal="center" vertical="center" wrapText="1"/>
      <protection locked="0"/>
    </xf>
    <xf numFmtId="0" fontId="15" fillId="15" borderId="73" xfId="0" applyFont="1" applyFill="1" applyBorder="1" applyAlignment="1" applyProtection="1">
      <alignment horizontal="center" vertical="center" wrapText="1"/>
      <protection locked="0"/>
    </xf>
    <xf numFmtId="0" fontId="15" fillId="16" borderId="54" xfId="0" applyFont="1" applyFill="1" applyBorder="1" applyAlignment="1" applyProtection="1">
      <alignment horizontal="center" vertical="center" wrapText="1"/>
      <protection locked="0"/>
    </xf>
    <xf numFmtId="0" fontId="15" fillId="16" borderId="57" xfId="0" applyFont="1" applyFill="1" applyBorder="1" applyAlignment="1" applyProtection="1">
      <alignment horizontal="center" vertical="center" wrapText="1"/>
      <protection locked="0"/>
    </xf>
    <xf numFmtId="0" fontId="15" fillId="16" borderId="55" xfId="0" applyFont="1" applyFill="1" applyBorder="1" applyAlignment="1" applyProtection="1">
      <alignment horizontal="center" vertical="center" wrapText="1"/>
      <protection locked="0"/>
    </xf>
    <xf numFmtId="0" fontId="15" fillId="16" borderId="72" xfId="0" applyFont="1" applyFill="1" applyBorder="1" applyAlignment="1" applyProtection="1">
      <alignment horizontal="center" vertical="center" wrapText="1"/>
      <protection locked="0"/>
    </xf>
    <xf numFmtId="0" fontId="15" fillId="16" borderId="9" xfId="0" applyFont="1" applyFill="1" applyBorder="1" applyAlignment="1" applyProtection="1">
      <alignment horizontal="center" vertical="center" wrapText="1"/>
      <protection locked="0"/>
    </xf>
    <xf numFmtId="0" fontId="15" fillId="16" borderId="73" xfId="0" applyFont="1" applyFill="1" applyBorder="1" applyAlignment="1" applyProtection="1">
      <alignment horizontal="center" vertical="center" wrapText="1"/>
      <protection locked="0"/>
    </xf>
    <xf numFmtId="0" fontId="18" fillId="14" borderId="58" xfId="0" applyFont="1" applyFill="1" applyBorder="1" applyAlignment="1">
      <alignment horizontal="left" vertical="center"/>
    </xf>
    <xf numFmtId="0" fontId="18" fillId="14" borderId="59" xfId="0" applyFont="1" applyFill="1" applyBorder="1" applyAlignment="1">
      <alignment horizontal="left" vertical="center"/>
    </xf>
    <xf numFmtId="0" fontId="18" fillId="14" borderId="64" xfId="0" applyFont="1" applyFill="1" applyBorder="1" applyAlignment="1">
      <alignment horizontal="left" vertical="center"/>
    </xf>
    <xf numFmtId="0" fontId="11" fillId="5" borderId="25" xfId="4" applyNumberFormat="1" applyFont="1" applyFill="1" applyBorder="1" applyAlignment="1">
      <alignment horizontal="center" vertical="center" wrapText="1"/>
    </xf>
    <xf numFmtId="0" fontId="11" fillId="5" borderId="24" xfId="4" applyNumberFormat="1" applyFont="1" applyFill="1" applyBorder="1" applyAlignment="1">
      <alignment horizontal="center" vertical="center" wrapText="1"/>
    </xf>
    <xf numFmtId="0" fontId="15" fillId="12" borderId="15" xfId="0" applyFont="1" applyFill="1" applyBorder="1" applyAlignment="1" applyProtection="1">
      <alignment horizontal="center" vertical="center"/>
      <protection hidden="1"/>
    </xf>
    <xf numFmtId="0" fontId="15" fillId="12" borderId="22" xfId="0" applyFont="1" applyFill="1" applyBorder="1" applyAlignment="1" applyProtection="1">
      <alignment horizontal="center" vertical="center"/>
      <protection hidden="1"/>
    </xf>
    <xf numFmtId="0" fontId="15" fillId="12" borderId="13" xfId="0" applyFont="1" applyFill="1" applyBorder="1" applyAlignment="1" applyProtection="1">
      <alignment horizontal="center" vertical="center"/>
      <protection hidden="1"/>
    </xf>
    <xf numFmtId="0" fontId="15" fillId="12" borderId="15" xfId="0" applyFont="1" applyFill="1" applyBorder="1" applyAlignment="1" applyProtection="1">
      <alignment horizontal="center" vertical="center" wrapText="1"/>
      <protection hidden="1"/>
    </xf>
    <xf numFmtId="0" fontId="15" fillId="12" borderId="22" xfId="0" applyFont="1" applyFill="1" applyBorder="1" applyAlignment="1" applyProtection="1">
      <alignment horizontal="center" vertical="center" wrapText="1"/>
      <protection hidden="1"/>
    </xf>
    <xf numFmtId="0" fontId="15" fillId="12" borderId="78" xfId="0" applyFont="1" applyFill="1" applyBorder="1" applyAlignment="1" applyProtection="1">
      <alignment horizontal="center" vertical="center" wrapText="1"/>
      <protection hidden="1"/>
    </xf>
    <xf numFmtId="0" fontId="15" fillId="12" borderId="54" xfId="0" applyFont="1" applyFill="1" applyBorder="1" applyAlignment="1" applyProtection="1">
      <alignment horizontal="center" vertical="center" wrapText="1"/>
      <protection locked="0"/>
    </xf>
    <xf numFmtId="0" fontId="15" fillId="12" borderId="57" xfId="0" applyFont="1" applyFill="1" applyBorder="1" applyAlignment="1" applyProtection="1">
      <alignment horizontal="center" vertical="center" wrapText="1"/>
      <protection locked="0"/>
    </xf>
    <xf numFmtId="0" fontId="15" fillId="12" borderId="55" xfId="0" applyFont="1" applyFill="1" applyBorder="1" applyAlignment="1" applyProtection="1">
      <alignment horizontal="center" vertical="center" wrapText="1"/>
      <protection locked="0"/>
    </xf>
    <xf numFmtId="0" fontId="15" fillId="12" borderId="72" xfId="0" applyFont="1" applyFill="1" applyBorder="1" applyAlignment="1" applyProtection="1">
      <alignment horizontal="center" vertical="center" wrapText="1"/>
      <protection locked="0"/>
    </xf>
    <xf numFmtId="0" fontId="15" fillId="12" borderId="9" xfId="0" applyFont="1" applyFill="1" applyBorder="1" applyAlignment="1" applyProtection="1">
      <alignment horizontal="center" vertical="center" wrapText="1"/>
      <protection locked="0"/>
    </xf>
    <xf numFmtId="0" fontId="15" fillId="12" borderId="73" xfId="0" applyFont="1" applyFill="1" applyBorder="1" applyAlignment="1" applyProtection="1">
      <alignment horizontal="center" vertical="center" wrapText="1"/>
      <protection locked="0"/>
    </xf>
    <xf numFmtId="0" fontId="11" fillId="5" borderId="25" xfId="0" applyFont="1" applyFill="1" applyBorder="1" applyAlignment="1">
      <alignment horizontal="center" vertical="center"/>
    </xf>
    <xf numFmtId="0" fontId="11" fillId="5" borderId="24" xfId="0" applyFont="1" applyFill="1" applyBorder="1" applyAlignment="1">
      <alignment horizontal="center" vertical="center"/>
    </xf>
    <xf numFmtId="0" fontId="15" fillId="17" borderId="25" xfId="0" applyFont="1" applyFill="1" applyBorder="1" applyAlignment="1" applyProtection="1">
      <alignment horizontal="center" vertical="center" wrapText="1"/>
      <protection hidden="1"/>
    </xf>
    <xf numFmtId="0" fontId="15" fillId="17" borderId="24" xfId="0" applyFont="1" applyFill="1" applyBorder="1" applyAlignment="1" applyProtection="1">
      <alignment horizontal="center" vertical="center" wrapText="1"/>
      <protection hidden="1"/>
    </xf>
    <xf numFmtId="49" fontId="12" fillId="0" borderId="24" xfId="0" applyNumberFormat="1" applyFont="1" applyFill="1" applyBorder="1" applyAlignment="1">
      <alignment horizontal="center" vertical="center"/>
    </xf>
    <xf numFmtId="9" fontId="15" fillId="0" borderId="25" xfId="0" applyNumberFormat="1" applyFont="1" applyFill="1" applyBorder="1" applyAlignment="1" applyProtection="1">
      <alignment horizontal="center" vertical="center"/>
      <protection hidden="1"/>
    </xf>
    <xf numFmtId="9" fontId="15" fillId="0" borderId="24" xfId="0" applyNumberFormat="1" applyFont="1" applyFill="1" applyBorder="1" applyAlignment="1" applyProtection="1">
      <alignment horizontal="center" vertical="center"/>
      <protection hidden="1"/>
    </xf>
    <xf numFmtId="0" fontId="11" fillId="2" borderId="23" xfId="7" applyFont="1" applyFill="1" applyBorder="1" applyAlignment="1">
      <alignment horizontal="left"/>
    </xf>
  </cellXfs>
  <cellStyles count="17">
    <cellStyle name="Besuchter Hyperlink" xfId="10" builtinId="9" hidden="1"/>
    <cellStyle name="Besuchter Hyperlink" xfId="11" builtinId="9" hidden="1"/>
    <cellStyle name="Besuchter Hyperlink" xfId="12" builtinId="9" hidden="1"/>
    <cellStyle name="Besuchter Hyperlink" xfId="13" builtinId="9" hidden="1"/>
    <cellStyle name="Hyperlink" xfId="1" builtinId="8"/>
    <cellStyle name="Hyperlink 2" xfId="2"/>
    <cellStyle name="Komma" xfId="9" builtinId="3"/>
    <cellStyle name="Komma 2" xfId="15"/>
    <cellStyle name="Prozent" xfId="3" builtinId="5"/>
    <cellStyle name="Prozent 2" xfId="8"/>
    <cellStyle name="Prozent 2 2" xfId="16"/>
    <cellStyle name="Standard" xfId="0" builtinId="0"/>
    <cellStyle name="Standard 2" xfId="4"/>
    <cellStyle name="Standard 2 2" xfId="14"/>
    <cellStyle name="Standard 3" xfId="5"/>
    <cellStyle name="Standard 4" xfId="6"/>
    <cellStyle name="Standard_Worksheets ELP 11-10-25 COS" xfId="7"/>
  </cellStyles>
  <dxfs count="0"/>
  <tableStyles count="0" defaultTableStyle="TableStyleMedium9" defaultPivotStyle="PivotStyleLight16"/>
  <colors>
    <mruColors>
      <color rgb="FF007CA8"/>
      <color rgb="FF92D050"/>
      <color rgb="FFD60093"/>
      <color rgb="FFFF6600"/>
      <color rgb="FFFF3300"/>
      <color rgb="FFDDDDDD"/>
      <color rgb="FF808080"/>
      <color rgb="FFC0C0C0"/>
      <color rgb="FFB2B2B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0</xdr:col>
      <xdr:colOff>11026588</xdr:colOff>
      <xdr:row>0</xdr:row>
      <xdr:rowOff>424702</xdr:rowOff>
    </xdr:from>
    <xdr:to>
      <xdr:col>0</xdr:col>
      <xdr:colOff>11794753</xdr:colOff>
      <xdr:row>0</xdr:row>
      <xdr:rowOff>1103885</xdr:rowOff>
    </xdr:to>
    <xdr:pic>
      <xdr:nvPicPr>
        <xdr:cNvPr id="2"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6588" y="424702"/>
          <a:ext cx="768165" cy="67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0</xdr:row>
      <xdr:rowOff>0</xdr:rowOff>
    </xdr:from>
    <xdr:ext cx="2107565" cy="1533525"/>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07565" cy="1533525"/>
        </a:xfrm>
        <a:prstGeom prst="rect">
          <a:avLst/>
        </a:prstGeom>
      </xdr:spPr>
    </xdr:pic>
    <xdr:clientData/>
  </xdr:oneCellAnchor>
  <xdr:twoCellAnchor editAs="oneCell">
    <xdr:from>
      <xdr:col>0</xdr:col>
      <xdr:colOff>653142</xdr:colOff>
      <xdr:row>5</xdr:row>
      <xdr:rowOff>511628</xdr:rowOff>
    </xdr:from>
    <xdr:to>
      <xdr:col>0</xdr:col>
      <xdr:colOff>10745037</xdr:colOff>
      <xdr:row>9</xdr:row>
      <xdr:rowOff>1226244</xdr:rowOff>
    </xdr:to>
    <xdr:pic>
      <xdr:nvPicPr>
        <xdr:cNvPr id="5" name="Grafik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3142" y="4419599"/>
          <a:ext cx="10091895" cy="5007429"/>
        </a:xfrm>
        <a:prstGeom prst="rect">
          <a:avLst/>
        </a:prstGeom>
      </xdr:spPr>
    </xdr:pic>
    <xdr:clientData/>
  </xdr:twoCellAnchor>
  <xdr:twoCellAnchor editAs="oneCell">
    <xdr:from>
      <xdr:col>0</xdr:col>
      <xdr:colOff>5486401</xdr:colOff>
      <xdr:row>0</xdr:row>
      <xdr:rowOff>342901</xdr:rowOff>
    </xdr:from>
    <xdr:to>
      <xdr:col>0</xdr:col>
      <xdr:colOff>6991351</xdr:colOff>
      <xdr:row>0</xdr:row>
      <xdr:rowOff>1123495</xdr:rowOff>
    </xdr:to>
    <xdr:pic>
      <xdr:nvPicPr>
        <xdr:cNvPr id="8" name="Grafik 7"/>
        <xdr:cNvPicPr>
          <a:picLocks noChangeAspect="1"/>
        </xdr:cNvPicPr>
      </xdr:nvPicPr>
      <xdr:blipFill>
        <a:blip xmlns:r="http://schemas.openxmlformats.org/officeDocument/2006/relationships" r:embed="rId4"/>
        <a:stretch>
          <a:fillRect/>
        </a:stretch>
      </xdr:blipFill>
      <xdr:spPr>
        <a:xfrm>
          <a:off x="5486401" y="342901"/>
          <a:ext cx="1504950" cy="780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3</xdr:row>
      <xdr:rowOff>38099</xdr:rowOff>
    </xdr:from>
    <xdr:to>
      <xdr:col>1</xdr:col>
      <xdr:colOff>723899</xdr:colOff>
      <xdr:row>4</xdr:row>
      <xdr:rowOff>161924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7199" y="2514599"/>
          <a:ext cx="695325" cy="695325"/>
        </a:xfrm>
        <a:prstGeom prst="rect">
          <a:avLst/>
        </a:prstGeom>
        <a:noFill/>
        <a:ln w="1">
          <a:noFill/>
          <a:miter lim="800000"/>
          <a:headEnd/>
          <a:tailEnd type="none" w="med" len="med"/>
        </a:ln>
        <a:effectLst/>
      </xdr:spPr>
    </xdr:pic>
    <xdr:clientData/>
  </xdr:twoCellAnchor>
  <xdr:twoCellAnchor editAs="oneCell">
    <xdr:from>
      <xdr:col>1</xdr:col>
      <xdr:colOff>38101</xdr:colOff>
      <xdr:row>8</xdr:row>
      <xdr:rowOff>28989</xdr:rowOff>
    </xdr:from>
    <xdr:to>
      <xdr:col>1</xdr:col>
      <xdr:colOff>723901</xdr:colOff>
      <xdr:row>9</xdr:row>
      <xdr:rowOff>133350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66726" y="5734464"/>
          <a:ext cx="685800" cy="675861"/>
        </a:xfrm>
        <a:prstGeom prst="rect">
          <a:avLst/>
        </a:prstGeom>
        <a:noFill/>
        <a:ln w="1">
          <a:noFill/>
          <a:miter lim="800000"/>
          <a:headEnd/>
          <a:tailEnd type="none" w="med" len="med"/>
        </a:ln>
        <a:effectLst/>
      </xdr:spPr>
    </xdr:pic>
    <xdr:clientData/>
  </xdr:twoCellAnchor>
  <xdr:twoCellAnchor editAs="oneCell">
    <xdr:from>
      <xdr:col>1</xdr:col>
      <xdr:colOff>28575</xdr:colOff>
      <xdr:row>16</xdr:row>
      <xdr:rowOff>29135</xdr:rowOff>
    </xdr:from>
    <xdr:to>
      <xdr:col>1</xdr:col>
      <xdr:colOff>733425</xdr:colOff>
      <xdr:row>17</xdr:row>
      <xdr:rowOff>149399</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457200" y="11678210"/>
          <a:ext cx="704850" cy="691763"/>
        </a:xfrm>
        <a:prstGeom prst="rect">
          <a:avLst/>
        </a:prstGeom>
        <a:noFill/>
        <a:ln w="1">
          <a:noFill/>
          <a:miter lim="800000"/>
          <a:headEnd/>
          <a:tailEnd type="none" w="med" len="med"/>
        </a:ln>
        <a:effectLst/>
      </xdr:spPr>
    </xdr:pic>
    <xdr:clientData/>
  </xdr:twoCellAnchor>
  <xdr:twoCellAnchor editAs="oneCell">
    <xdr:from>
      <xdr:col>1</xdr:col>
      <xdr:colOff>38100</xdr:colOff>
      <xdr:row>12</xdr:row>
      <xdr:rowOff>32777</xdr:rowOff>
    </xdr:from>
    <xdr:to>
      <xdr:col>1</xdr:col>
      <xdr:colOff>730347</xdr:colOff>
      <xdr:row>13</xdr:row>
      <xdr:rowOff>122985</xdr:rowOff>
    </xdr:to>
    <xdr:pic>
      <xdr:nvPicPr>
        <xdr:cNvPr id="5"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466725" y="9052952"/>
          <a:ext cx="692247" cy="661708"/>
        </a:xfrm>
        <a:prstGeom prst="rect">
          <a:avLst/>
        </a:prstGeom>
        <a:noFill/>
        <a:ln w="1">
          <a:noFill/>
          <a:miter lim="800000"/>
          <a:headEnd/>
          <a:tailEnd type="none" w="med" len="med"/>
        </a:ln>
        <a:effectLst/>
      </xdr:spPr>
    </xdr:pic>
    <xdr:clientData/>
  </xdr:twoCellAnchor>
  <xdr:twoCellAnchor editAs="oneCell">
    <xdr:from>
      <xdr:col>1</xdr:col>
      <xdr:colOff>47625</xdr:colOff>
      <xdr:row>21</xdr:row>
      <xdr:rowOff>28575</xdr:rowOff>
    </xdr:from>
    <xdr:to>
      <xdr:col>1</xdr:col>
      <xdr:colOff>723900</xdr:colOff>
      <xdr:row>22</xdr:row>
      <xdr:rowOff>133350</xdr:rowOff>
    </xdr:to>
    <xdr:pic>
      <xdr:nvPicPr>
        <xdr:cNvPr id="6"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476250" y="14811375"/>
          <a:ext cx="676275" cy="676275"/>
        </a:xfrm>
        <a:prstGeom prst="rect">
          <a:avLst/>
        </a:prstGeom>
        <a:noFill/>
        <a:ln w="1">
          <a:noFill/>
          <a:miter lim="800000"/>
          <a:headEnd/>
          <a:tailEnd type="none" w="med" len="med"/>
        </a:ln>
        <a:effectLst/>
      </xdr:spPr>
    </xdr:pic>
    <xdr:clientData/>
  </xdr:twoCellAnchor>
  <xdr:twoCellAnchor editAs="oneCell">
    <xdr:from>
      <xdr:col>1</xdr:col>
      <xdr:colOff>123826</xdr:colOff>
      <xdr:row>25</xdr:row>
      <xdr:rowOff>28575</xdr:rowOff>
    </xdr:from>
    <xdr:to>
      <xdr:col>1</xdr:col>
      <xdr:colOff>638176</xdr:colOff>
      <xdr:row>26</xdr:row>
      <xdr:rowOff>133350</xdr:rowOff>
    </xdr:to>
    <xdr:pic>
      <xdr:nvPicPr>
        <xdr:cNvPr id="7" name="Picture 6"/>
        <xdr:cNvPicPr>
          <a:picLocks noChangeAspect="1" noChangeArrowheads="1"/>
        </xdr:cNvPicPr>
      </xdr:nvPicPr>
      <xdr:blipFill>
        <a:blip xmlns:r="http://schemas.openxmlformats.org/officeDocument/2006/relationships" r:embed="rId6" cstate="print"/>
        <a:srcRect r="54054"/>
        <a:stretch>
          <a:fillRect/>
        </a:stretch>
      </xdr:blipFill>
      <xdr:spPr bwMode="auto">
        <a:xfrm>
          <a:off x="552451" y="17097375"/>
          <a:ext cx="514350" cy="676275"/>
        </a:xfrm>
        <a:prstGeom prst="rect">
          <a:avLst/>
        </a:prstGeom>
        <a:noFill/>
        <a:ln w="1">
          <a:noFill/>
          <a:miter lim="800000"/>
          <a:headEnd/>
          <a:tailEnd type="none" w="med" len="med"/>
        </a:ln>
        <a:effectLst/>
      </xdr:spPr>
    </xdr:pic>
    <xdr:clientData/>
  </xdr:twoCellAnchor>
  <xdr:twoCellAnchor editAs="oneCell">
    <xdr:from>
      <xdr:col>1</xdr:col>
      <xdr:colOff>104775</xdr:colOff>
      <xdr:row>29</xdr:row>
      <xdr:rowOff>28575</xdr:rowOff>
    </xdr:from>
    <xdr:to>
      <xdr:col>1</xdr:col>
      <xdr:colOff>647700</xdr:colOff>
      <xdr:row>30</xdr:row>
      <xdr:rowOff>152400</xdr:rowOff>
    </xdr:to>
    <xdr:pic>
      <xdr:nvPicPr>
        <xdr:cNvPr id="8" name="Picture 6"/>
        <xdr:cNvPicPr>
          <a:picLocks noChangeAspect="1" noChangeArrowheads="1"/>
        </xdr:cNvPicPr>
      </xdr:nvPicPr>
      <xdr:blipFill>
        <a:blip xmlns:r="http://schemas.openxmlformats.org/officeDocument/2006/relationships" r:embed="rId6" cstate="print"/>
        <a:srcRect l="40540"/>
        <a:stretch>
          <a:fillRect/>
        </a:stretch>
      </xdr:blipFill>
      <xdr:spPr bwMode="auto">
        <a:xfrm>
          <a:off x="533400" y="19583400"/>
          <a:ext cx="542925" cy="6953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139700</xdr:colOff>
      <xdr:row>19</xdr:row>
      <xdr:rowOff>12700</xdr:rowOff>
    </xdr:from>
    <xdr:to>
      <xdr:col>5</xdr:col>
      <xdr:colOff>0</xdr:colOff>
      <xdr:row>19</xdr:row>
      <xdr:rowOff>12700</xdr:rowOff>
    </xdr:to>
    <xdr:sp macro="" textlink="">
      <xdr:nvSpPr>
        <xdr:cNvPr id="5185" name="CheckBox52" hidden="1">
          <a:extLst>
            <a:ext uri="{63B3BB69-23CF-44E3-9099-C40C66FF867C}">
              <a14:compatExt xmlns:a14="http://schemas.microsoft.com/office/drawing/2010/main" spid="_x0000_s518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88" name="CheckBox55" hidden="1">
          <a:extLst>
            <a:ext uri="{63B3BB69-23CF-44E3-9099-C40C66FF867C}">
              <a14:compatExt xmlns:a14="http://schemas.microsoft.com/office/drawing/2010/main" spid="_x0000_s518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73" name="CheckBox40" hidden="1">
          <a:extLst>
            <a:ext uri="{63B3BB69-23CF-44E3-9099-C40C66FF867C}">
              <a14:compatExt xmlns:a14="http://schemas.microsoft.com/office/drawing/2010/main" spid="_x0000_s5173"/>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74" name="CheckBox41" hidden="1">
          <a:extLst>
            <a:ext uri="{63B3BB69-23CF-44E3-9099-C40C66FF867C}">
              <a14:compatExt xmlns:a14="http://schemas.microsoft.com/office/drawing/2010/main" spid="_x0000_s5174"/>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75" name="CheckBox42" hidden="1">
          <a:extLst>
            <a:ext uri="{63B3BB69-23CF-44E3-9099-C40C66FF867C}">
              <a14:compatExt xmlns:a14="http://schemas.microsoft.com/office/drawing/2010/main" spid="_x0000_s517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76" name="CheckBox43" hidden="1">
          <a:extLst>
            <a:ext uri="{63B3BB69-23CF-44E3-9099-C40C66FF867C}">
              <a14:compatExt xmlns:a14="http://schemas.microsoft.com/office/drawing/2010/main" spid="_x0000_s5176"/>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77" name="CheckBox44" hidden="1">
          <a:extLst>
            <a:ext uri="{63B3BB69-23CF-44E3-9099-C40C66FF867C}">
              <a14:compatExt xmlns:a14="http://schemas.microsoft.com/office/drawing/2010/main" spid="_x0000_s5177"/>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78" name="CheckBox45" hidden="1">
          <a:extLst>
            <a:ext uri="{63B3BB69-23CF-44E3-9099-C40C66FF867C}">
              <a14:compatExt xmlns:a14="http://schemas.microsoft.com/office/drawing/2010/main" spid="_x0000_s517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79" name="CheckBox46" hidden="1">
          <a:extLst>
            <a:ext uri="{63B3BB69-23CF-44E3-9099-C40C66FF867C}">
              <a14:compatExt xmlns:a14="http://schemas.microsoft.com/office/drawing/2010/main" spid="_x0000_s5179"/>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0" name="CheckBox47" hidden="1">
          <a:extLst>
            <a:ext uri="{63B3BB69-23CF-44E3-9099-C40C66FF867C}">
              <a14:compatExt xmlns:a14="http://schemas.microsoft.com/office/drawing/2010/main" spid="_x0000_s5180"/>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81" name="CheckBox48" hidden="1">
          <a:extLst>
            <a:ext uri="{63B3BB69-23CF-44E3-9099-C40C66FF867C}">
              <a14:compatExt xmlns:a14="http://schemas.microsoft.com/office/drawing/2010/main" spid="_x0000_s5181"/>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82" name="CheckBox49" hidden="1">
          <a:extLst>
            <a:ext uri="{63B3BB69-23CF-44E3-9099-C40C66FF867C}">
              <a14:compatExt xmlns:a14="http://schemas.microsoft.com/office/drawing/2010/main" spid="_x0000_s5182"/>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3" name="CheckBox50" hidden="1">
          <a:extLst>
            <a:ext uri="{63B3BB69-23CF-44E3-9099-C40C66FF867C}">
              <a14:compatExt xmlns:a14="http://schemas.microsoft.com/office/drawing/2010/main" spid="_x0000_s5183"/>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84" name="CheckBox51" hidden="1">
          <a:extLst>
            <a:ext uri="{63B3BB69-23CF-44E3-9099-C40C66FF867C}">
              <a14:compatExt xmlns:a14="http://schemas.microsoft.com/office/drawing/2010/main" spid="_x0000_s5184"/>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6" name="CheckBox53" hidden="1">
          <a:extLst>
            <a:ext uri="{63B3BB69-23CF-44E3-9099-C40C66FF867C}">
              <a14:compatExt xmlns:a14="http://schemas.microsoft.com/office/drawing/2010/main" spid="_x0000_s5186"/>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87" name="CheckBox54" hidden="1">
          <a:extLst>
            <a:ext uri="{63B3BB69-23CF-44E3-9099-C40C66FF867C}">
              <a14:compatExt xmlns:a14="http://schemas.microsoft.com/office/drawing/2010/main" spid="_x0000_s5187"/>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9" name="CheckBox56" hidden="1">
          <a:extLst>
            <a:ext uri="{63B3BB69-23CF-44E3-9099-C40C66FF867C}">
              <a14:compatExt xmlns:a14="http://schemas.microsoft.com/office/drawing/2010/main" spid="_x0000_s5189"/>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90" name="CheckBox57" hidden="1">
          <a:extLst>
            <a:ext uri="{63B3BB69-23CF-44E3-9099-C40C66FF867C}">
              <a14:compatExt xmlns:a14="http://schemas.microsoft.com/office/drawing/2010/main" spid="_x0000_s5190"/>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97" name="CheckBox64" hidden="1">
          <a:extLst>
            <a:ext uri="{63B3BB69-23CF-44E3-9099-C40C66FF867C}">
              <a14:compatExt xmlns:a14="http://schemas.microsoft.com/office/drawing/2010/main" spid="_x0000_s5197"/>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98" name="CheckBox65" hidden="1">
          <a:extLst>
            <a:ext uri="{63B3BB69-23CF-44E3-9099-C40C66FF867C}">
              <a14:compatExt xmlns:a14="http://schemas.microsoft.com/office/drawing/2010/main" spid="_x0000_s5198"/>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99" name="CheckBox66" hidden="1">
          <a:extLst>
            <a:ext uri="{63B3BB69-23CF-44E3-9099-C40C66FF867C}">
              <a14:compatExt xmlns:a14="http://schemas.microsoft.com/office/drawing/2010/main" spid="_x0000_s5199"/>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0" name="CheckBox67" hidden="1">
          <a:extLst>
            <a:ext uri="{63B3BB69-23CF-44E3-9099-C40C66FF867C}">
              <a14:compatExt xmlns:a14="http://schemas.microsoft.com/office/drawing/2010/main" spid="_x0000_s5200"/>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01" name="CheckBox68" hidden="1">
          <a:extLst>
            <a:ext uri="{63B3BB69-23CF-44E3-9099-C40C66FF867C}">
              <a14:compatExt xmlns:a14="http://schemas.microsoft.com/office/drawing/2010/main" spid="_x0000_s5201"/>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02" name="CheckBox69" hidden="1">
          <a:extLst>
            <a:ext uri="{63B3BB69-23CF-44E3-9099-C40C66FF867C}">
              <a14:compatExt xmlns:a14="http://schemas.microsoft.com/office/drawing/2010/main" spid="_x0000_s5202"/>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3" name="CheckBox70" hidden="1">
          <a:extLst>
            <a:ext uri="{63B3BB69-23CF-44E3-9099-C40C66FF867C}">
              <a14:compatExt xmlns:a14="http://schemas.microsoft.com/office/drawing/2010/main" spid="_x0000_s5203"/>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04" name="CheckBox71" hidden="1">
          <a:extLst>
            <a:ext uri="{63B3BB69-23CF-44E3-9099-C40C66FF867C}">
              <a14:compatExt xmlns:a14="http://schemas.microsoft.com/office/drawing/2010/main" spid="_x0000_s5204"/>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05" name="CheckBox72" hidden="1">
          <a:extLst>
            <a:ext uri="{63B3BB69-23CF-44E3-9099-C40C66FF867C}">
              <a14:compatExt xmlns:a14="http://schemas.microsoft.com/office/drawing/2010/main" spid="_x0000_s520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6" name="CheckBox73" hidden="1">
          <a:extLst>
            <a:ext uri="{63B3BB69-23CF-44E3-9099-C40C66FF867C}">
              <a14:compatExt xmlns:a14="http://schemas.microsoft.com/office/drawing/2010/main" spid="_x0000_s5206"/>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07" name="CheckBox74" hidden="1">
          <a:extLst>
            <a:ext uri="{63B3BB69-23CF-44E3-9099-C40C66FF867C}">
              <a14:compatExt xmlns:a14="http://schemas.microsoft.com/office/drawing/2010/main" spid="_x0000_s5207"/>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08" name="CheckBox75" hidden="1">
          <a:extLst>
            <a:ext uri="{63B3BB69-23CF-44E3-9099-C40C66FF867C}">
              <a14:compatExt xmlns:a14="http://schemas.microsoft.com/office/drawing/2010/main" spid="_x0000_s520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9" name="CheckBox76" hidden="1">
          <a:extLst>
            <a:ext uri="{63B3BB69-23CF-44E3-9099-C40C66FF867C}">
              <a14:compatExt xmlns:a14="http://schemas.microsoft.com/office/drawing/2010/main" spid="_x0000_s5209"/>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0" name="CheckBox77" hidden="1">
          <a:extLst>
            <a:ext uri="{63B3BB69-23CF-44E3-9099-C40C66FF867C}">
              <a14:compatExt xmlns:a14="http://schemas.microsoft.com/office/drawing/2010/main" spid="_x0000_s5210"/>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11" name="CheckBox78" hidden="1">
          <a:extLst>
            <a:ext uri="{63B3BB69-23CF-44E3-9099-C40C66FF867C}">
              <a14:compatExt xmlns:a14="http://schemas.microsoft.com/office/drawing/2010/main" spid="_x0000_s5211"/>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12" name="CheckBox79" hidden="1">
          <a:extLst>
            <a:ext uri="{63B3BB69-23CF-44E3-9099-C40C66FF867C}">
              <a14:compatExt xmlns:a14="http://schemas.microsoft.com/office/drawing/2010/main" spid="_x0000_s5212"/>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3" name="CheckBox80" hidden="1">
          <a:extLst>
            <a:ext uri="{63B3BB69-23CF-44E3-9099-C40C66FF867C}">
              <a14:compatExt xmlns:a14="http://schemas.microsoft.com/office/drawing/2010/main" spid="_x0000_s5213"/>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14" name="CheckBox81" hidden="1">
          <a:extLst>
            <a:ext uri="{63B3BB69-23CF-44E3-9099-C40C66FF867C}">
              <a14:compatExt xmlns:a14="http://schemas.microsoft.com/office/drawing/2010/main" spid="_x0000_s5214"/>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15" name="CheckBox82" hidden="1">
          <a:extLst>
            <a:ext uri="{63B3BB69-23CF-44E3-9099-C40C66FF867C}">
              <a14:compatExt xmlns:a14="http://schemas.microsoft.com/office/drawing/2010/main" spid="_x0000_s5215"/>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6" name="CheckBox83" hidden="1">
          <a:extLst>
            <a:ext uri="{63B3BB69-23CF-44E3-9099-C40C66FF867C}">
              <a14:compatExt xmlns:a14="http://schemas.microsoft.com/office/drawing/2010/main" spid="_x0000_s5216"/>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17" name="CheckBox84" hidden="1">
          <a:extLst>
            <a:ext uri="{63B3BB69-23CF-44E3-9099-C40C66FF867C}">
              <a14:compatExt xmlns:a14="http://schemas.microsoft.com/office/drawing/2010/main" spid="_x0000_s5217"/>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18" name="CheckBox85" hidden="1">
          <a:extLst>
            <a:ext uri="{63B3BB69-23CF-44E3-9099-C40C66FF867C}">
              <a14:compatExt xmlns:a14="http://schemas.microsoft.com/office/drawing/2010/main" spid="_x0000_s5218"/>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9" name="CheckBox86" hidden="1">
          <a:extLst>
            <a:ext uri="{63B3BB69-23CF-44E3-9099-C40C66FF867C}">
              <a14:compatExt xmlns:a14="http://schemas.microsoft.com/office/drawing/2010/main" spid="_x0000_s5219"/>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0" name="CheckBox87" hidden="1">
          <a:extLst>
            <a:ext uri="{63B3BB69-23CF-44E3-9099-C40C66FF867C}">
              <a14:compatExt xmlns:a14="http://schemas.microsoft.com/office/drawing/2010/main" spid="_x0000_s5220"/>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21" name="CheckBox88" hidden="1">
          <a:extLst>
            <a:ext uri="{63B3BB69-23CF-44E3-9099-C40C66FF867C}">
              <a14:compatExt xmlns:a14="http://schemas.microsoft.com/office/drawing/2010/main" spid="_x0000_s5221"/>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22" name="CheckBox89" hidden="1">
          <a:extLst>
            <a:ext uri="{63B3BB69-23CF-44E3-9099-C40C66FF867C}">
              <a14:compatExt xmlns:a14="http://schemas.microsoft.com/office/drawing/2010/main" spid="_x0000_s5222"/>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3" name="CheckBox90" hidden="1">
          <a:extLst>
            <a:ext uri="{63B3BB69-23CF-44E3-9099-C40C66FF867C}">
              <a14:compatExt xmlns:a14="http://schemas.microsoft.com/office/drawing/2010/main" spid="_x0000_s5223"/>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24" name="CheckBox91" hidden="1">
          <a:extLst>
            <a:ext uri="{63B3BB69-23CF-44E3-9099-C40C66FF867C}">
              <a14:compatExt xmlns:a14="http://schemas.microsoft.com/office/drawing/2010/main" spid="_x0000_s5224"/>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25" name="CheckBox92" hidden="1">
          <a:extLst>
            <a:ext uri="{63B3BB69-23CF-44E3-9099-C40C66FF867C}">
              <a14:compatExt xmlns:a14="http://schemas.microsoft.com/office/drawing/2010/main" spid="_x0000_s5225"/>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6" name="CheckBox93" hidden="1">
          <a:extLst>
            <a:ext uri="{63B3BB69-23CF-44E3-9099-C40C66FF867C}">
              <a14:compatExt xmlns:a14="http://schemas.microsoft.com/office/drawing/2010/main" spid="_x0000_s5226"/>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27" name="CheckBox94" hidden="1">
          <a:extLst>
            <a:ext uri="{63B3BB69-23CF-44E3-9099-C40C66FF867C}">
              <a14:compatExt xmlns:a14="http://schemas.microsoft.com/office/drawing/2010/main" spid="_x0000_s5227"/>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28" name="CheckBox95" hidden="1">
          <a:extLst>
            <a:ext uri="{63B3BB69-23CF-44E3-9099-C40C66FF867C}">
              <a14:compatExt xmlns:a14="http://schemas.microsoft.com/office/drawing/2010/main" spid="_x0000_s5228"/>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9" name="CheckBox96" hidden="1">
          <a:extLst>
            <a:ext uri="{63B3BB69-23CF-44E3-9099-C40C66FF867C}">
              <a14:compatExt xmlns:a14="http://schemas.microsoft.com/office/drawing/2010/main" spid="_x0000_s5229"/>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0" name="CheckBox97" hidden="1">
          <a:extLst>
            <a:ext uri="{63B3BB69-23CF-44E3-9099-C40C66FF867C}">
              <a14:compatExt xmlns:a14="http://schemas.microsoft.com/office/drawing/2010/main" spid="_x0000_s5230"/>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31" name="CheckBox98" hidden="1">
          <a:extLst>
            <a:ext uri="{63B3BB69-23CF-44E3-9099-C40C66FF867C}">
              <a14:compatExt xmlns:a14="http://schemas.microsoft.com/office/drawing/2010/main" spid="_x0000_s5231"/>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32" name="CheckBox99" hidden="1">
          <a:extLst>
            <a:ext uri="{63B3BB69-23CF-44E3-9099-C40C66FF867C}">
              <a14:compatExt xmlns:a14="http://schemas.microsoft.com/office/drawing/2010/main" spid="_x0000_s5232"/>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3" name="CheckBox100" hidden="1">
          <a:extLst>
            <a:ext uri="{63B3BB69-23CF-44E3-9099-C40C66FF867C}">
              <a14:compatExt xmlns:a14="http://schemas.microsoft.com/office/drawing/2010/main" spid="_x0000_s5233"/>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34" name="CheckBox101" hidden="1">
          <a:extLst>
            <a:ext uri="{63B3BB69-23CF-44E3-9099-C40C66FF867C}">
              <a14:compatExt xmlns:a14="http://schemas.microsoft.com/office/drawing/2010/main" spid="_x0000_s5234"/>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35" name="CheckBox102" hidden="1">
          <a:extLst>
            <a:ext uri="{63B3BB69-23CF-44E3-9099-C40C66FF867C}">
              <a14:compatExt xmlns:a14="http://schemas.microsoft.com/office/drawing/2010/main" spid="_x0000_s523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6" name="CheckBox103" hidden="1">
          <a:extLst>
            <a:ext uri="{63B3BB69-23CF-44E3-9099-C40C66FF867C}">
              <a14:compatExt xmlns:a14="http://schemas.microsoft.com/office/drawing/2010/main" spid="_x0000_s5236"/>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37" name="CheckBox104" hidden="1">
          <a:extLst>
            <a:ext uri="{63B3BB69-23CF-44E3-9099-C40C66FF867C}">
              <a14:compatExt xmlns:a14="http://schemas.microsoft.com/office/drawing/2010/main" spid="_x0000_s5237"/>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38" name="CheckBox105" hidden="1">
          <a:extLst>
            <a:ext uri="{63B3BB69-23CF-44E3-9099-C40C66FF867C}">
              <a14:compatExt xmlns:a14="http://schemas.microsoft.com/office/drawing/2010/main" spid="_x0000_s523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9" name="CheckBox106" hidden="1">
          <a:extLst>
            <a:ext uri="{63B3BB69-23CF-44E3-9099-C40C66FF867C}">
              <a14:compatExt xmlns:a14="http://schemas.microsoft.com/office/drawing/2010/main" spid="_x0000_s5239"/>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0" name="CheckBox107" hidden="1">
          <a:extLst>
            <a:ext uri="{63B3BB69-23CF-44E3-9099-C40C66FF867C}">
              <a14:compatExt xmlns:a14="http://schemas.microsoft.com/office/drawing/2010/main" spid="_x0000_s5240"/>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41" name="CheckBox108" hidden="1">
          <a:extLst>
            <a:ext uri="{63B3BB69-23CF-44E3-9099-C40C66FF867C}">
              <a14:compatExt xmlns:a14="http://schemas.microsoft.com/office/drawing/2010/main" spid="_x0000_s5241"/>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42" name="CheckBox109" hidden="1">
          <a:extLst>
            <a:ext uri="{63B3BB69-23CF-44E3-9099-C40C66FF867C}">
              <a14:compatExt xmlns:a14="http://schemas.microsoft.com/office/drawing/2010/main" spid="_x0000_s5242"/>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3" name="CheckBox110" hidden="1">
          <a:extLst>
            <a:ext uri="{63B3BB69-23CF-44E3-9099-C40C66FF867C}">
              <a14:compatExt xmlns:a14="http://schemas.microsoft.com/office/drawing/2010/main" spid="_x0000_s5243"/>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44" name="CheckBox111" hidden="1">
          <a:extLst>
            <a:ext uri="{63B3BB69-23CF-44E3-9099-C40C66FF867C}">
              <a14:compatExt xmlns:a14="http://schemas.microsoft.com/office/drawing/2010/main" spid="_x0000_s5244"/>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45" name="CheckBox112" hidden="1">
          <a:extLst>
            <a:ext uri="{63B3BB69-23CF-44E3-9099-C40C66FF867C}">
              <a14:compatExt xmlns:a14="http://schemas.microsoft.com/office/drawing/2010/main" spid="_x0000_s5245"/>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6" name="CheckBox113" hidden="1">
          <a:extLst>
            <a:ext uri="{63B3BB69-23CF-44E3-9099-C40C66FF867C}">
              <a14:compatExt xmlns:a14="http://schemas.microsoft.com/office/drawing/2010/main" spid="_x0000_s5246"/>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47" name="CheckBox114" hidden="1">
          <a:extLst>
            <a:ext uri="{63B3BB69-23CF-44E3-9099-C40C66FF867C}">
              <a14:compatExt xmlns:a14="http://schemas.microsoft.com/office/drawing/2010/main" spid="_x0000_s5247"/>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48" name="CheckBox115" hidden="1">
          <a:extLst>
            <a:ext uri="{63B3BB69-23CF-44E3-9099-C40C66FF867C}">
              <a14:compatExt xmlns:a14="http://schemas.microsoft.com/office/drawing/2010/main" spid="_x0000_s5248"/>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9" name="CheckBox116" hidden="1">
          <a:extLst>
            <a:ext uri="{63B3BB69-23CF-44E3-9099-C40C66FF867C}">
              <a14:compatExt xmlns:a14="http://schemas.microsoft.com/office/drawing/2010/main" spid="_x0000_s5249"/>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50" name="CheckBox117" hidden="1">
          <a:extLst>
            <a:ext uri="{63B3BB69-23CF-44E3-9099-C40C66FF867C}">
              <a14:compatExt xmlns:a14="http://schemas.microsoft.com/office/drawing/2010/main" spid="_x0000_s5250"/>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51" name="CheckBox118" hidden="1">
          <a:extLst>
            <a:ext uri="{63B3BB69-23CF-44E3-9099-C40C66FF867C}">
              <a14:compatExt xmlns:a14="http://schemas.microsoft.com/office/drawing/2010/main" spid="_x0000_s5251"/>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52" name="CheckBox119" hidden="1">
          <a:extLst>
            <a:ext uri="{63B3BB69-23CF-44E3-9099-C40C66FF867C}">
              <a14:compatExt xmlns:a14="http://schemas.microsoft.com/office/drawing/2010/main" spid="_x0000_s5252"/>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53" name="CheckBox120" hidden="1">
          <a:extLst>
            <a:ext uri="{63B3BB69-23CF-44E3-9099-C40C66FF867C}">
              <a14:compatExt xmlns:a14="http://schemas.microsoft.com/office/drawing/2010/main" spid="_x0000_s5253"/>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64" name="CheckBox121" hidden="1">
          <a:extLst>
            <a:ext uri="{63B3BB69-23CF-44E3-9099-C40C66FF867C}">
              <a14:compatExt xmlns:a14="http://schemas.microsoft.com/office/drawing/2010/main" spid="_x0000_s5264"/>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65" name="CheckBox122" hidden="1">
          <a:extLst>
            <a:ext uri="{63B3BB69-23CF-44E3-9099-C40C66FF867C}">
              <a14:compatExt xmlns:a14="http://schemas.microsoft.com/office/drawing/2010/main" spid="_x0000_s5265"/>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66" name="CheckBox123" hidden="1">
          <a:extLst>
            <a:ext uri="{63B3BB69-23CF-44E3-9099-C40C66FF867C}">
              <a14:compatExt xmlns:a14="http://schemas.microsoft.com/office/drawing/2010/main" spid="_x0000_s5266"/>
            </a:ext>
          </a:extLst>
        </xdr:cNvPr>
        <xdr:cNvSpPr/>
      </xdr:nvSpPr>
      <xdr:spPr>
        <a:xfrm>
          <a:off x="0" y="0"/>
          <a:ext cx="0" cy="0"/>
        </a:xfrm>
        <a:prstGeom prst="rect">
          <a:avLst/>
        </a:prstGeom>
      </xdr:spPr>
    </xdr:sp>
    <xdr:clientData/>
  </xdr:twoCellAnchor>
  <xdr:twoCellAnchor>
    <xdr:from>
      <xdr:col>4</xdr:col>
      <xdr:colOff>104775</xdr:colOff>
      <xdr:row>19</xdr:row>
      <xdr:rowOff>9525</xdr:rowOff>
    </xdr:from>
    <xdr:to>
      <xdr:col>5</xdr:col>
      <xdr:colOff>0</xdr:colOff>
      <xdr:row>19</xdr:row>
      <xdr:rowOff>9525</xdr:rowOff>
    </xdr:to>
    <xdr:pic>
      <xdr:nvPicPr>
        <xdr:cNvPr id="2" name="CheckBox5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3" name="CheckBox5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4" name="CheckBox4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 name="CheckBox4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6" name="CheckBox4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7" name="CheckBox4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8" name="CheckBox4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9" name="CheckBox4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10" name="CheckBox4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1" name="CheckBox4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2" name="CheckBox4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13" name="CheckBox4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4" name="CheckBox5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5" name="CheckBox5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6" name="CheckBox5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7" name="CheckBox5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8" name="CheckBox5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9" name="CheckBox5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0" name="CheckBox6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21" name="CheckBox6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22" name="CheckBox6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3" name="CheckBox6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24" name="CheckBox6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25" name="CheckBox6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6" name="CheckBox7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27" name="CheckBox7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28" name="CheckBox7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9" name="CheckBox7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30" name="CheckBox7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31" name="CheckBox7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52" name="CheckBox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53" name="CheckBox7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54" name="CheckBox7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55" name="CheckBox7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56" name="CheckBox8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57" name="CheckBox8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58" name="CheckBox8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59" name="CheckBox8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0" name="CheckBox8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61" name="CheckBox8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62" name="CheckBox8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3" name="CheckBox8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64" name="CheckBox8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65" name="CheckBox8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6" name="CheckBox9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67" name="CheckBox9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68" name="CheckBox9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9" name="CheckBox9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70" name="CheckBox9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71" name="CheckBox9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72" name="CheckBox9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91" name="CheckBox9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92" name="CheckBox9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93" name="CheckBox9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94" name="CheckBox100"/>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95" name="CheckBox10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96" name="CheckBox10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54" name="CheckBox10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55" name="CheckBox10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56" name="CheckBox10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57" name="CheckBox10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58" name="CheckBox10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59" name="CheckBox10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60" name="CheckBox109"/>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61" name="CheckBox11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62" name="CheckBox11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63" name="CheckBox1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67" name="CheckBox11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68" name="CheckBox11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69" name="CheckBox11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70" name="CheckBox11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71" name="CheckBox11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72" name="CheckBox118"/>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73" name="CheckBox11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74" name="CheckBox12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75" name="CheckBox1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76" name="CheckBox12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77" name="CheckBox12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247650</xdr:colOff>
      <xdr:row>3</xdr:row>
      <xdr:rowOff>9525</xdr:rowOff>
    </xdr:from>
    <xdr:to>
      <xdr:col>12</xdr:col>
      <xdr:colOff>647700</xdr:colOff>
      <xdr:row>4</xdr:row>
      <xdr:rowOff>85725</xdr:rowOff>
    </xdr:to>
    <xdr:sp macro="" textlink="">
      <xdr:nvSpPr>
        <xdr:cNvPr id="2" name="Pfeil nach unten 1"/>
        <xdr:cNvSpPr/>
      </xdr:nvSpPr>
      <xdr:spPr>
        <a:xfrm>
          <a:off x="11401425" y="1038225"/>
          <a:ext cx="400050" cy="704850"/>
        </a:xfrm>
        <a:prstGeom prst="downArrow">
          <a:avLst/>
        </a:prstGeom>
        <a:solidFill>
          <a:srgbClr val="007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209550</xdr:colOff>
      <xdr:row>3</xdr:row>
      <xdr:rowOff>13335</xdr:rowOff>
    </xdr:from>
    <xdr:to>
      <xdr:col>16</xdr:col>
      <xdr:colOff>609600</xdr:colOff>
      <xdr:row>4</xdr:row>
      <xdr:rowOff>76200</xdr:rowOff>
    </xdr:to>
    <xdr:sp macro="" textlink="">
      <xdr:nvSpPr>
        <xdr:cNvPr id="3" name="Pfeil nach unten 2"/>
        <xdr:cNvSpPr/>
      </xdr:nvSpPr>
      <xdr:spPr>
        <a:xfrm>
          <a:off x="14192250" y="1042035"/>
          <a:ext cx="400050" cy="691515"/>
        </a:xfrm>
        <a:prstGeom prst="downArrow">
          <a:avLst/>
        </a:prstGeom>
        <a:solidFill>
          <a:srgbClr val="007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190500</xdr:colOff>
      <xdr:row>3</xdr:row>
      <xdr:rowOff>9525</xdr:rowOff>
    </xdr:from>
    <xdr:to>
      <xdr:col>20</xdr:col>
      <xdr:colOff>590550</xdr:colOff>
      <xdr:row>4</xdr:row>
      <xdr:rowOff>85725</xdr:rowOff>
    </xdr:to>
    <xdr:sp macro="" textlink="">
      <xdr:nvSpPr>
        <xdr:cNvPr id="4" name="Pfeil nach unten 3"/>
        <xdr:cNvSpPr/>
      </xdr:nvSpPr>
      <xdr:spPr>
        <a:xfrm>
          <a:off x="16983075" y="1038225"/>
          <a:ext cx="400050" cy="704850"/>
        </a:xfrm>
        <a:prstGeom prst="downArrow">
          <a:avLst/>
        </a:prstGeom>
        <a:solidFill>
          <a:srgbClr val="007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17"/>
  <sheetViews>
    <sheetView tabSelected="1" zoomScale="80" zoomScaleNormal="80" zoomScaleSheetLayoutView="85" zoomScalePageLayoutView="85" workbookViewId="0">
      <selection activeCell="A3" sqref="A3"/>
    </sheetView>
  </sheetViews>
  <sheetFormatPr baseColWidth="10" defaultColWidth="11.44140625" defaultRowHeight="13.8" x14ac:dyDescent="0.25"/>
  <cols>
    <col min="1" max="1" width="182.109375" style="86" customWidth="1"/>
    <col min="2" max="2" width="19.88671875" style="86" customWidth="1"/>
    <col min="3" max="3" width="22" style="86" customWidth="1"/>
    <col min="4" max="4" width="23.33203125" style="86" customWidth="1"/>
    <col min="5" max="16384" width="11.44140625" style="86"/>
  </cols>
  <sheetData>
    <row r="1" spans="1:4" ht="123" customHeight="1" x14ac:dyDescent="0.35">
      <c r="A1" s="226" t="s">
        <v>98</v>
      </c>
    </row>
    <row r="2" spans="1:4" ht="27" customHeight="1" x14ac:dyDescent="0.35">
      <c r="A2" s="226"/>
    </row>
    <row r="3" spans="1:4" ht="34.5" customHeight="1" x14ac:dyDescent="0.25">
      <c r="A3" s="167" t="s">
        <v>93</v>
      </c>
    </row>
    <row r="4" spans="1:4" ht="82.8" x14ac:dyDescent="0.25">
      <c r="A4" s="169" t="s">
        <v>228</v>
      </c>
    </row>
    <row r="5" spans="1:4" ht="26.25" customHeight="1" thickBot="1" x14ac:dyDescent="0.3">
      <c r="A5" s="168" t="s">
        <v>97</v>
      </c>
    </row>
    <row r="6" spans="1:4" ht="48" customHeight="1" thickBot="1" x14ac:dyDescent="0.3">
      <c r="A6" s="170" t="s">
        <v>215</v>
      </c>
      <c r="B6" s="363" t="s">
        <v>151</v>
      </c>
      <c r="C6" s="363" t="s">
        <v>152</v>
      </c>
      <c r="D6" s="364" t="s">
        <v>153</v>
      </c>
    </row>
    <row r="7" spans="1:4" ht="76.5" customHeight="1" x14ac:dyDescent="0.25">
      <c r="B7" s="255"/>
      <c r="C7" s="255"/>
      <c r="D7" s="255"/>
    </row>
    <row r="8" spans="1:4" ht="87.75" customHeight="1" x14ac:dyDescent="0.25">
      <c r="B8" s="254"/>
      <c r="C8" s="254"/>
      <c r="D8" s="254"/>
    </row>
    <row r="9" spans="1:4" ht="126.6" customHeight="1" x14ac:dyDescent="0.25">
      <c r="B9" s="254"/>
      <c r="C9" s="254"/>
      <c r="D9" s="254"/>
    </row>
    <row r="10" spans="1:4" ht="110.25" customHeight="1" x14ac:dyDescent="0.25">
      <c r="B10" s="254"/>
      <c r="C10" s="254"/>
      <c r="D10" s="254"/>
    </row>
    <row r="11" spans="1:4" ht="26.25" customHeight="1" x14ac:dyDescent="0.25">
      <c r="A11" s="168" t="s">
        <v>95</v>
      </c>
    </row>
    <row r="12" spans="1:4" ht="69" x14ac:dyDescent="0.25">
      <c r="A12" s="171" t="s">
        <v>220</v>
      </c>
    </row>
    <row r="13" spans="1:4" ht="26.25" customHeight="1" x14ac:dyDescent="0.25">
      <c r="A13" s="168" t="s">
        <v>94</v>
      </c>
    </row>
    <row r="14" spans="1:4" ht="24" customHeight="1" x14ac:dyDescent="0.25">
      <c r="A14" s="169" t="s">
        <v>96</v>
      </c>
    </row>
    <row r="15" spans="1:4" ht="55.2" x14ac:dyDescent="0.25">
      <c r="A15" s="171" t="s">
        <v>221</v>
      </c>
    </row>
    <row r="16" spans="1:4" ht="24" customHeight="1" x14ac:dyDescent="0.25">
      <c r="A16" s="170" t="s">
        <v>183</v>
      </c>
    </row>
    <row r="17" spans="1:1" x14ac:dyDescent="0.25">
      <c r="A17" s="84"/>
    </row>
  </sheetData>
  <printOptions horizontalCentered="1"/>
  <pageMargins left="0.70866141732283472" right="0.70866141732283472" top="0.78740157480314965" bottom="0.78740157480314965" header="0.31496062992125984" footer="0.31496062992125984"/>
  <pageSetup paperSize="9" scale="52" orientation="landscape" r:id="rId1"/>
  <headerFooter>
    <oddHeader>&amp;A</oddHeader>
    <oddFooter>&amp;C&amp;D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O110"/>
  <sheetViews>
    <sheetView showGridLines="0" zoomScale="70" zoomScaleNormal="70" workbookViewId="0"/>
  </sheetViews>
  <sheetFormatPr baseColWidth="10" defaultColWidth="11.44140625" defaultRowHeight="13.2" x14ac:dyDescent="0.25"/>
  <cols>
    <col min="1" max="1" width="19.88671875" style="176" customWidth="1"/>
    <col min="2" max="14" width="12.6640625" style="176" customWidth="1"/>
    <col min="15" max="15" width="2.109375" style="176" customWidth="1"/>
    <col min="16" max="16384" width="11.44140625" style="176"/>
  </cols>
  <sheetData>
    <row r="1" spans="1:15" s="174" customFormat="1" ht="17.399999999999999" x14ac:dyDescent="0.3">
      <c r="A1" s="142" t="s">
        <v>107</v>
      </c>
      <c r="B1" s="173"/>
      <c r="C1" s="173"/>
      <c r="D1" s="173"/>
      <c r="E1" s="173"/>
      <c r="F1" s="173"/>
      <c r="G1" s="173"/>
      <c r="H1" s="173"/>
      <c r="I1" s="173"/>
      <c r="J1" s="173"/>
      <c r="K1" s="173"/>
      <c r="L1" s="173"/>
      <c r="M1" s="173"/>
      <c r="N1" s="173"/>
      <c r="O1" s="173"/>
    </row>
    <row r="2" spans="1:15" ht="19.95" customHeight="1" x14ac:dyDescent="0.25">
      <c r="A2" s="390" t="s">
        <v>99</v>
      </c>
      <c r="B2" s="466"/>
      <c r="C2" s="466"/>
      <c r="D2" s="197"/>
      <c r="E2" s="190"/>
      <c r="F2" s="190"/>
      <c r="G2" s="190"/>
      <c r="H2" s="190"/>
      <c r="I2" s="190"/>
      <c r="J2" s="190"/>
      <c r="K2" s="190"/>
      <c r="L2" s="178"/>
      <c r="M2" s="178"/>
      <c r="N2" s="178"/>
      <c r="O2" s="178"/>
    </row>
    <row r="3" spans="1:15" ht="45" customHeight="1" x14ac:dyDescent="0.25">
      <c r="A3" s="200"/>
      <c r="B3" s="200"/>
      <c r="C3" s="200"/>
      <c r="D3" s="200"/>
      <c r="E3" s="282"/>
      <c r="F3" s="190"/>
      <c r="G3" s="190"/>
      <c r="H3" s="190"/>
      <c r="I3" s="190"/>
      <c r="J3" s="190"/>
      <c r="K3" s="190"/>
      <c r="L3" s="178"/>
      <c r="M3" s="178"/>
      <c r="N3" s="178"/>
      <c r="O3" s="178"/>
    </row>
    <row r="4" spans="1:15" ht="45" customHeight="1" x14ac:dyDescent="0.25">
      <c r="A4" s="391" t="s">
        <v>199</v>
      </c>
      <c r="B4" s="445"/>
      <c r="C4" s="446"/>
      <c r="D4" s="447"/>
      <c r="E4" s="448"/>
      <c r="F4" s="195"/>
      <c r="G4" s="195"/>
      <c r="H4" s="195"/>
      <c r="I4" s="195"/>
      <c r="J4" s="195"/>
      <c r="K4" s="195"/>
      <c r="L4" s="178"/>
      <c r="M4" s="178"/>
      <c r="N4" s="178"/>
      <c r="O4" s="178"/>
    </row>
    <row r="5" spans="1:15" ht="45" customHeight="1" x14ac:dyDescent="0.25">
      <c r="A5" s="391" t="s">
        <v>15</v>
      </c>
      <c r="B5" s="467"/>
      <c r="C5" s="468"/>
      <c r="D5" s="196"/>
      <c r="E5" s="191"/>
      <c r="F5" s="449"/>
      <c r="G5" s="449"/>
      <c r="H5" s="449"/>
      <c r="I5" s="449"/>
      <c r="J5" s="449"/>
      <c r="K5" s="449"/>
      <c r="L5" s="178"/>
      <c r="M5" s="178"/>
      <c r="N5" s="178"/>
      <c r="O5" s="178"/>
    </row>
    <row r="6" spans="1:15" ht="10.199999999999999" customHeight="1" thickBot="1" x14ac:dyDescent="0.3">
      <c r="A6" s="177"/>
      <c r="D6" s="175"/>
      <c r="E6" s="175"/>
      <c r="F6" s="175"/>
      <c r="G6" s="175"/>
      <c r="H6" s="175"/>
      <c r="I6" s="175"/>
      <c r="J6" s="175"/>
      <c r="K6" s="175"/>
      <c r="L6" s="175"/>
      <c r="M6" s="175"/>
      <c r="N6" s="175"/>
      <c r="O6" s="178"/>
    </row>
    <row r="7" spans="1:15" s="177" customFormat="1" ht="19.95" customHeight="1" thickBot="1" x14ac:dyDescent="0.3">
      <c r="A7" s="198"/>
      <c r="B7" s="458" t="s">
        <v>115</v>
      </c>
      <c r="C7" s="459"/>
      <c r="D7" s="459"/>
      <c r="E7" s="460"/>
      <c r="F7" s="458" t="s">
        <v>116</v>
      </c>
      <c r="G7" s="459"/>
      <c r="H7" s="459"/>
      <c r="I7" s="459"/>
      <c r="J7" s="459"/>
      <c r="K7" s="459"/>
      <c r="L7" s="452" t="s">
        <v>119</v>
      </c>
      <c r="M7" s="453"/>
      <c r="N7" s="464"/>
      <c r="O7" s="201"/>
    </row>
    <row r="8" spans="1:15" ht="19.95" customHeight="1" thickBot="1" x14ac:dyDescent="0.3">
      <c r="A8" s="184"/>
      <c r="B8" s="469"/>
      <c r="C8" s="469"/>
      <c r="D8" s="469"/>
      <c r="E8" s="469"/>
      <c r="F8" s="469"/>
      <c r="G8" s="469"/>
      <c r="H8" s="469"/>
      <c r="I8" s="469"/>
      <c r="J8" s="456"/>
      <c r="K8" s="470"/>
      <c r="L8" s="454"/>
      <c r="M8" s="455"/>
      <c r="N8" s="465"/>
      <c r="O8" s="202"/>
    </row>
    <row r="9" spans="1:15" ht="19.95" customHeight="1" thickBot="1" x14ac:dyDescent="0.3">
      <c r="A9" s="185" t="s">
        <v>105</v>
      </c>
      <c r="B9" s="392" t="s">
        <v>101</v>
      </c>
      <c r="C9" s="392" t="s">
        <v>102</v>
      </c>
      <c r="D9" s="392" t="s">
        <v>101</v>
      </c>
      <c r="E9" s="392" t="s">
        <v>102</v>
      </c>
      <c r="F9" s="392" t="s">
        <v>101</v>
      </c>
      <c r="G9" s="392" t="s">
        <v>102</v>
      </c>
      <c r="H9" s="392" t="s">
        <v>101</v>
      </c>
      <c r="I9" s="392" t="s">
        <v>102</v>
      </c>
      <c r="J9" s="392" t="s">
        <v>101</v>
      </c>
      <c r="K9" s="392" t="s">
        <v>102</v>
      </c>
      <c r="L9" s="182" t="s">
        <v>103</v>
      </c>
      <c r="M9" s="227" t="s">
        <v>104</v>
      </c>
      <c r="N9" s="322" t="s">
        <v>106</v>
      </c>
      <c r="O9" s="202"/>
    </row>
    <row r="10" spans="1:15" ht="19.95" customHeight="1" thickBot="1" x14ac:dyDescent="0.3">
      <c r="A10" s="183">
        <v>1</v>
      </c>
      <c r="B10" s="207"/>
      <c r="C10" s="208"/>
      <c r="D10" s="208"/>
      <c r="E10" s="208"/>
      <c r="F10" s="208"/>
      <c r="G10" s="208"/>
      <c r="H10" s="208"/>
      <c r="I10" s="208"/>
      <c r="J10" s="208"/>
      <c r="K10" s="208"/>
      <c r="L10" s="179">
        <f>B10+D10+F10+H10+J10</f>
        <v>0</v>
      </c>
      <c r="M10" s="179">
        <f>C10+E10+G10+I10+K10</f>
        <v>0</v>
      </c>
      <c r="N10" s="321">
        <f>(L10+M10)/2</f>
        <v>0</v>
      </c>
      <c r="O10" s="202"/>
    </row>
    <row r="11" spans="1:15" ht="19.95" customHeight="1" thickBot="1" x14ac:dyDescent="0.3">
      <c r="A11" s="233">
        <v>2</v>
      </c>
      <c r="B11" s="209"/>
      <c r="C11" s="210"/>
      <c r="D11" s="210"/>
      <c r="E11" s="210"/>
      <c r="F11" s="208"/>
      <c r="G11" s="208"/>
      <c r="H11" s="208"/>
      <c r="I11" s="208"/>
      <c r="J11" s="208"/>
      <c r="K11" s="208"/>
      <c r="L11" s="179">
        <f>F11+H11+J11</f>
        <v>0</v>
      </c>
      <c r="M11" s="179">
        <f>G11+I11+K11</f>
        <v>0</v>
      </c>
      <c r="N11" s="321">
        <f t="shared" ref="N11:N19" si="0">(L11+M11)/2</f>
        <v>0</v>
      </c>
      <c r="O11" s="202"/>
    </row>
    <row r="12" spans="1:15" ht="19.95" customHeight="1" thickBot="1" x14ac:dyDescent="0.3">
      <c r="A12" s="233">
        <v>3</v>
      </c>
      <c r="B12" s="209"/>
      <c r="C12" s="210"/>
      <c r="D12" s="210"/>
      <c r="E12" s="210"/>
      <c r="F12" s="208"/>
      <c r="G12" s="208"/>
      <c r="H12" s="208"/>
      <c r="I12" s="208"/>
      <c r="J12" s="208"/>
      <c r="K12" s="208"/>
      <c r="L12" s="179">
        <f t="shared" ref="L12:L19" si="1">F12+H12+J12</f>
        <v>0</v>
      </c>
      <c r="M12" s="179">
        <f t="shared" ref="M12:M19" si="2">G12+I12+K12</f>
        <v>0</v>
      </c>
      <c r="N12" s="321">
        <f t="shared" si="0"/>
        <v>0</v>
      </c>
      <c r="O12" s="202"/>
    </row>
    <row r="13" spans="1:15" ht="19.95" customHeight="1" thickBot="1" x14ac:dyDescent="0.3">
      <c r="A13" s="183">
        <v>4</v>
      </c>
      <c r="B13" s="209"/>
      <c r="C13" s="210"/>
      <c r="D13" s="210"/>
      <c r="E13" s="210"/>
      <c r="F13" s="208"/>
      <c r="G13" s="208"/>
      <c r="H13" s="208"/>
      <c r="I13" s="208"/>
      <c r="J13" s="208"/>
      <c r="K13" s="208"/>
      <c r="L13" s="179">
        <f t="shared" si="1"/>
        <v>0</v>
      </c>
      <c r="M13" s="179">
        <f t="shared" si="2"/>
        <v>0</v>
      </c>
      <c r="N13" s="321">
        <f t="shared" si="0"/>
        <v>0</v>
      </c>
      <c r="O13" s="202"/>
    </row>
    <row r="14" spans="1:15" ht="19.95" customHeight="1" thickBot="1" x14ac:dyDescent="0.3">
      <c r="A14" s="233">
        <v>5</v>
      </c>
      <c r="B14" s="209"/>
      <c r="C14" s="210"/>
      <c r="D14" s="210"/>
      <c r="E14" s="210"/>
      <c r="F14" s="208"/>
      <c r="G14" s="208"/>
      <c r="H14" s="208"/>
      <c r="I14" s="208"/>
      <c r="J14" s="208"/>
      <c r="K14" s="208"/>
      <c r="L14" s="179">
        <f t="shared" si="1"/>
        <v>0</v>
      </c>
      <c r="M14" s="179">
        <f t="shared" si="2"/>
        <v>0</v>
      </c>
      <c r="N14" s="321">
        <f t="shared" si="0"/>
        <v>0</v>
      </c>
      <c r="O14" s="202"/>
    </row>
    <row r="15" spans="1:15" ht="19.95" customHeight="1" thickBot="1" x14ac:dyDescent="0.3">
      <c r="A15" s="233">
        <v>6</v>
      </c>
      <c r="B15" s="209"/>
      <c r="C15" s="210"/>
      <c r="D15" s="210"/>
      <c r="E15" s="210"/>
      <c r="F15" s="208"/>
      <c r="G15" s="208"/>
      <c r="H15" s="208"/>
      <c r="I15" s="208"/>
      <c r="J15" s="208"/>
      <c r="K15" s="208"/>
      <c r="L15" s="179">
        <f t="shared" si="1"/>
        <v>0</v>
      </c>
      <c r="M15" s="179">
        <f t="shared" si="2"/>
        <v>0</v>
      </c>
      <c r="N15" s="321">
        <f t="shared" si="0"/>
        <v>0</v>
      </c>
      <c r="O15" s="202"/>
    </row>
    <row r="16" spans="1:15" ht="19.95" customHeight="1" thickBot="1" x14ac:dyDescent="0.3">
      <c r="A16" s="183">
        <v>7</v>
      </c>
      <c r="B16" s="209"/>
      <c r="C16" s="210"/>
      <c r="D16" s="210"/>
      <c r="E16" s="210"/>
      <c r="F16" s="208"/>
      <c r="G16" s="208"/>
      <c r="H16" s="208"/>
      <c r="I16" s="208"/>
      <c r="J16" s="208"/>
      <c r="K16" s="208"/>
      <c r="L16" s="179">
        <f t="shared" si="1"/>
        <v>0</v>
      </c>
      <c r="M16" s="179">
        <f t="shared" si="2"/>
        <v>0</v>
      </c>
      <c r="N16" s="321">
        <f t="shared" si="0"/>
        <v>0</v>
      </c>
      <c r="O16" s="202"/>
    </row>
    <row r="17" spans="1:15" ht="19.95" customHeight="1" thickBot="1" x14ac:dyDescent="0.3">
      <c r="A17" s="233">
        <v>8</v>
      </c>
      <c r="B17" s="188"/>
      <c r="C17" s="189"/>
      <c r="D17" s="189"/>
      <c r="E17" s="189"/>
      <c r="F17" s="208"/>
      <c r="G17" s="208"/>
      <c r="H17" s="208"/>
      <c r="I17" s="208"/>
      <c r="J17" s="208"/>
      <c r="K17" s="208"/>
      <c r="L17" s="179">
        <f t="shared" si="1"/>
        <v>0</v>
      </c>
      <c r="M17" s="179">
        <f t="shared" si="2"/>
        <v>0</v>
      </c>
      <c r="N17" s="321">
        <f t="shared" si="0"/>
        <v>0</v>
      </c>
      <c r="O17" s="202"/>
    </row>
    <row r="18" spans="1:15" ht="19.95" customHeight="1" thickBot="1" x14ac:dyDescent="0.3">
      <c r="A18" s="233">
        <v>9</v>
      </c>
      <c r="B18" s="188"/>
      <c r="C18" s="189"/>
      <c r="D18" s="189"/>
      <c r="E18" s="189"/>
      <c r="F18" s="208"/>
      <c r="G18" s="208"/>
      <c r="H18" s="208"/>
      <c r="I18" s="208"/>
      <c r="J18" s="208"/>
      <c r="K18" s="208"/>
      <c r="L18" s="179">
        <f t="shared" si="1"/>
        <v>0</v>
      </c>
      <c r="M18" s="179">
        <f t="shared" si="2"/>
        <v>0</v>
      </c>
      <c r="N18" s="321">
        <f t="shared" si="0"/>
        <v>0</v>
      </c>
      <c r="O18" s="202"/>
    </row>
    <row r="19" spans="1:15" ht="19.95" customHeight="1" thickBot="1" x14ac:dyDescent="0.3">
      <c r="A19" s="183">
        <v>10</v>
      </c>
      <c r="B19" s="188"/>
      <c r="C19" s="189"/>
      <c r="D19" s="189"/>
      <c r="E19" s="189"/>
      <c r="F19" s="208"/>
      <c r="G19" s="208"/>
      <c r="H19" s="208"/>
      <c r="I19" s="208"/>
      <c r="J19" s="208"/>
      <c r="K19" s="208"/>
      <c r="L19" s="179">
        <f t="shared" si="1"/>
        <v>0</v>
      </c>
      <c r="M19" s="179">
        <f t="shared" si="2"/>
        <v>0</v>
      </c>
      <c r="N19" s="321">
        <f t="shared" si="0"/>
        <v>0</v>
      </c>
      <c r="O19" s="202"/>
    </row>
    <row r="20" spans="1:15" ht="19.95" customHeight="1" thickBot="1" x14ac:dyDescent="0.35">
      <c r="A20" s="450" t="s">
        <v>191</v>
      </c>
      <c r="B20" s="451"/>
      <c r="C20" s="451"/>
      <c r="D20" s="451"/>
      <c r="E20" s="451"/>
      <c r="F20" s="451"/>
      <c r="G20" s="451"/>
      <c r="H20" s="451"/>
      <c r="I20" s="451"/>
      <c r="J20" s="451"/>
      <c r="K20" s="463"/>
      <c r="L20" s="361">
        <f>SUM(L10:L19)</f>
        <v>0</v>
      </c>
      <c r="M20" s="361">
        <f>SUM(M10:M19)</f>
        <v>0</v>
      </c>
      <c r="N20" s="362">
        <f>SUM(N10:N19)</f>
        <v>0</v>
      </c>
      <c r="O20" s="203"/>
    </row>
    <row r="21" spans="1:15" ht="45" customHeight="1" x14ac:dyDescent="0.25">
      <c r="A21" s="192"/>
      <c r="B21" s="192"/>
      <c r="C21" s="192"/>
      <c r="D21" s="192"/>
      <c r="E21" s="192"/>
      <c r="F21" s="192"/>
      <c r="G21" s="192"/>
      <c r="H21" s="192"/>
      <c r="I21" s="192"/>
      <c r="J21" s="192"/>
      <c r="K21" s="192"/>
      <c r="L21" s="192"/>
      <c r="M21" s="192"/>
      <c r="N21" s="192"/>
      <c r="O21" s="178"/>
    </row>
    <row r="22" spans="1:15" ht="45" customHeight="1" x14ac:dyDescent="0.25">
      <c r="A22" s="391" t="s">
        <v>199</v>
      </c>
      <c r="B22" s="445"/>
      <c r="C22" s="446"/>
      <c r="D22" s="447"/>
      <c r="E22" s="448"/>
      <c r="F22" s="195"/>
      <c r="G22" s="195"/>
      <c r="H22" s="195"/>
      <c r="I22" s="195"/>
      <c r="J22" s="195"/>
      <c r="K22" s="195"/>
      <c r="L22" s="178"/>
      <c r="M22" s="178"/>
      <c r="N22" s="178"/>
      <c r="O22" s="178"/>
    </row>
    <row r="23" spans="1:15" ht="45" customHeight="1" x14ac:dyDescent="0.25">
      <c r="A23" s="391" t="s">
        <v>15</v>
      </c>
      <c r="B23" s="445"/>
      <c r="C23" s="446"/>
      <c r="D23" s="196"/>
      <c r="E23" s="191"/>
      <c r="F23" s="449"/>
      <c r="G23" s="449"/>
      <c r="H23" s="449"/>
      <c r="I23" s="449"/>
      <c r="J23" s="449"/>
      <c r="K23" s="449"/>
      <c r="L23" s="178"/>
      <c r="M23" s="178"/>
      <c r="N23" s="178"/>
      <c r="O23" s="178"/>
    </row>
    <row r="24" spans="1:15" ht="10.199999999999999" customHeight="1" thickBot="1" x14ac:dyDescent="0.3">
      <c r="D24" s="175"/>
      <c r="E24" s="175"/>
      <c r="F24" s="175"/>
      <c r="G24" s="175"/>
      <c r="H24" s="175"/>
      <c r="I24" s="175"/>
      <c r="J24" s="175"/>
      <c r="K24" s="175"/>
      <c r="L24" s="175"/>
      <c r="M24" s="175"/>
      <c r="N24" s="175"/>
      <c r="O24" s="178"/>
    </row>
    <row r="25" spans="1:15" ht="19.95" customHeight="1" thickBot="1" x14ac:dyDescent="0.3">
      <c r="A25" s="198"/>
      <c r="B25" s="458" t="s">
        <v>115</v>
      </c>
      <c r="C25" s="459"/>
      <c r="D25" s="459"/>
      <c r="E25" s="460"/>
      <c r="F25" s="458" t="s">
        <v>116</v>
      </c>
      <c r="G25" s="459"/>
      <c r="H25" s="459"/>
      <c r="I25" s="459"/>
      <c r="J25" s="459"/>
      <c r="K25" s="459"/>
      <c r="L25" s="452" t="s">
        <v>119</v>
      </c>
      <c r="M25" s="453"/>
      <c r="N25" s="453"/>
      <c r="O25" s="201"/>
    </row>
    <row r="26" spans="1:15" ht="19.95" customHeight="1" thickBot="1" x14ac:dyDescent="0.3">
      <c r="A26" s="184"/>
      <c r="B26" s="469"/>
      <c r="C26" s="469"/>
      <c r="D26" s="469"/>
      <c r="E26" s="469"/>
      <c r="F26" s="456"/>
      <c r="G26" s="457"/>
      <c r="H26" s="461"/>
      <c r="I26" s="462"/>
      <c r="J26" s="461"/>
      <c r="K26" s="471"/>
      <c r="L26" s="454"/>
      <c r="M26" s="455"/>
      <c r="N26" s="455"/>
      <c r="O26" s="202"/>
    </row>
    <row r="27" spans="1:15" ht="19.95" customHeight="1" thickBot="1" x14ac:dyDescent="0.3">
      <c r="A27" s="185" t="s">
        <v>105</v>
      </c>
      <c r="B27" s="392" t="s">
        <v>101</v>
      </c>
      <c r="C27" s="392" t="s">
        <v>102</v>
      </c>
      <c r="D27" s="392" t="s">
        <v>101</v>
      </c>
      <c r="E27" s="392" t="s">
        <v>102</v>
      </c>
      <c r="F27" s="392" t="s">
        <v>101</v>
      </c>
      <c r="G27" s="392" t="s">
        <v>102</v>
      </c>
      <c r="H27" s="392" t="s">
        <v>101</v>
      </c>
      <c r="I27" s="392" t="s">
        <v>102</v>
      </c>
      <c r="J27" s="392" t="s">
        <v>101</v>
      </c>
      <c r="K27" s="392" t="s">
        <v>102</v>
      </c>
      <c r="L27" s="182" t="s">
        <v>103</v>
      </c>
      <c r="M27" s="227" t="s">
        <v>104</v>
      </c>
      <c r="N27" s="322" t="s">
        <v>106</v>
      </c>
      <c r="O27" s="202"/>
    </row>
    <row r="28" spans="1:15" ht="19.95" customHeight="1" thickBot="1" x14ac:dyDescent="0.3">
      <c r="A28" s="183">
        <v>1</v>
      </c>
      <c r="B28" s="207"/>
      <c r="C28" s="207"/>
      <c r="D28" s="208"/>
      <c r="E28" s="208"/>
      <c r="F28" s="224"/>
      <c r="G28" s="224"/>
      <c r="H28" s="224"/>
      <c r="I28" s="224"/>
      <c r="J28" s="224"/>
      <c r="K28" s="224"/>
      <c r="L28" s="179">
        <f>SUM(B28+D28+F28+H28+J28)</f>
        <v>0</v>
      </c>
      <c r="M28" s="179">
        <f>SUM(C28+E28+G28+I28+K28)</f>
        <v>0</v>
      </c>
      <c r="N28" s="321">
        <f>(L28+M28)/2</f>
        <v>0</v>
      </c>
      <c r="O28" s="202"/>
    </row>
    <row r="29" spans="1:15" ht="19.95" customHeight="1" thickBot="1" x14ac:dyDescent="0.3">
      <c r="A29" s="233">
        <v>2</v>
      </c>
      <c r="B29" s="209"/>
      <c r="C29" s="210"/>
      <c r="D29" s="210"/>
      <c r="E29" s="210"/>
      <c r="F29" s="208"/>
      <c r="G29" s="208"/>
      <c r="H29" s="225"/>
      <c r="I29" s="225"/>
      <c r="J29" s="225"/>
      <c r="K29" s="225"/>
      <c r="L29" s="179">
        <f t="shared" ref="L29:M37" si="3">SUM(B29+D29+F29+H29+J29)</f>
        <v>0</v>
      </c>
      <c r="M29" s="179">
        <f t="shared" si="3"/>
        <v>0</v>
      </c>
      <c r="N29" s="321">
        <f t="shared" ref="N29:N37" si="4">(L29+M29)/2</f>
        <v>0</v>
      </c>
      <c r="O29" s="202"/>
    </row>
    <row r="30" spans="1:15" ht="19.95" customHeight="1" thickBot="1" x14ac:dyDescent="0.3">
      <c r="A30" s="233">
        <v>3</v>
      </c>
      <c r="B30" s="209"/>
      <c r="C30" s="210"/>
      <c r="D30" s="210"/>
      <c r="E30" s="210"/>
      <c r="F30" s="208"/>
      <c r="G30" s="208"/>
      <c r="H30" s="208"/>
      <c r="I30" s="208"/>
      <c r="J30" s="225"/>
      <c r="K30" s="225"/>
      <c r="L30" s="179">
        <f t="shared" si="3"/>
        <v>0</v>
      </c>
      <c r="M30" s="179">
        <f t="shared" si="3"/>
        <v>0</v>
      </c>
      <c r="N30" s="321">
        <f t="shared" si="4"/>
        <v>0</v>
      </c>
      <c r="O30" s="202"/>
    </row>
    <row r="31" spans="1:15" ht="19.95" customHeight="1" thickBot="1" x14ac:dyDescent="0.3">
      <c r="A31" s="183">
        <v>4</v>
      </c>
      <c r="B31" s="209"/>
      <c r="C31" s="210"/>
      <c r="D31" s="210"/>
      <c r="E31" s="210"/>
      <c r="F31" s="208"/>
      <c r="G31" s="208"/>
      <c r="H31" s="225"/>
      <c r="I31" s="225"/>
      <c r="J31" s="225"/>
      <c r="K31" s="225"/>
      <c r="L31" s="179">
        <f t="shared" si="3"/>
        <v>0</v>
      </c>
      <c r="M31" s="179">
        <f t="shared" si="3"/>
        <v>0</v>
      </c>
      <c r="N31" s="321">
        <f t="shared" si="4"/>
        <v>0</v>
      </c>
      <c r="O31" s="202"/>
    </row>
    <row r="32" spans="1:15" ht="19.95" customHeight="1" thickBot="1" x14ac:dyDescent="0.3">
      <c r="A32" s="233">
        <v>5</v>
      </c>
      <c r="B32" s="209"/>
      <c r="C32" s="210"/>
      <c r="D32" s="210"/>
      <c r="E32" s="210"/>
      <c r="F32" s="208"/>
      <c r="G32" s="208"/>
      <c r="H32" s="208"/>
      <c r="I32" s="208"/>
      <c r="J32" s="225"/>
      <c r="K32" s="225"/>
      <c r="L32" s="179">
        <f t="shared" si="3"/>
        <v>0</v>
      </c>
      <c r="M32" s="179">
        <f t="shared" si="3"/>
        <v>0</v>
      </c>
      <c r="N32" s="321">
        <f t="shared" si="4"/>
        <v>0</v>
      </c>
      <c r="O32" s="202"/>
    </row>
    <row r="33" spans="1:15" ht="19.95" customHeight="1" thickBot="1" x14ac:dyDescent="0.3">
      <c r="A33" s="233">
        <v>6</v>
      </c>
      <c r="B33" s="209"/>
      <c r="C33" s="210"/>
      <c r="D33" s="210"/>
      <c r="E33" s="210"/>
      <c r="F33" s="208"/>
      <c r="G33" s="208"/>
      <c r="H33" s="225"/>
      <c r="I33" s="225"/>
      <c r="J33" s="225"/>
      <c r="K33" s="225"/>
      <c r="L33" s="179">
        <f t="shared" si="3"/>
        <v>0</v>
      </c>
      <c r="M33" s="179">
        <f t="shared" si="3"/>
        <v>0</v>
      </c>
      <c r="N33" s="321">
        <f t="shared" si="4"/>
        <v>0</v>
      </c>
      <c r="O33" s="202"/>
    </row>
    <row r="34" spans="1:15" ht="19.95" customHeight="1" thickBot="1" x14ac:dyDescent="0.3">
      <c r="A34" s="183">
        <v>7</v>
      </c>
      <c r="B34" s="209"/>
      <c r="C34" s="210"/>
      <c r="D34" s="210"/>
      <c r="E34" s="210"/>
      <c r="F34" s="208"/>
      <c r="G34" s="208"/>
      <c r="H34" s="208"/>
      <c r="I34" s="208"/>
      <c r="J34" s="225"/>
      <c r="K34" s="225"/>
      <c r="L34" s="179">
        <f t="shared" si="3"/>
        <v>0</v>
      </c>
      <c r="M34" s="179">
        <f t="shared" si="3"/>
        <v>0</v>
      </c>
      <c r="N34" s="321">
        <f t="shared" si="4"/>
        <v>0</v>
      </c>
      <c r="O34" s="202"/>
    </row>
    <row r="35" spans="1:15" ht="19.95" customHeight="1" thickBot="1" x14ac:dyDescent="0.3">
      <c r="A35" s="233">
        <v>8</v>
      </c>
      <c r="B35" s="209"/>
      <c r="C35" s="210"/>
      <c r="D35" s="210"/>
      <c r="E35" s="210"/>
      <c r="F35" s="208"/>
      <c r="G35" s="208"/>
      <c r="H35" s="225"/>
      <c r="I35" s="225"/>
      <c r="J35" s="225"/>
      <c r="K35" s="225"/>
      <c r="L35" s="179">
        <f t="shared" si="3"/>
        <v>0</v>
      </c>
      <c r="M35" s="179">
        <f t="shared" si="3"/>
        <v>0</v>
      </c>
      <c r="N35" s="321">
        <f t="shared" si="4"/>
        <v>0</v>
      </c>
      <c r="O35" s="202"/>
    </row>
    <row r="36" spans="1:15" ht="19.95" customHeight="1" thickBot="1" x14ac:dyDescent="0.3">
      <c r="A36" s="233">
        <v>9</v>
      </c>
      <c r="B36" s="209"/>
      <c r="C36" s="210"/>
      <c r="D36" s="210"/>
      <c r="E36" s="210"/>
      <c r="F36" s="208"/>
      <c r="G36" s="208"/>
      <c r="H36" s="208"/>
      <c r="I36" s="208"/>
      <c r="J36" s="225"/>
      <c r="K36" s="225"/>
      <c r="L36" s="179">
        <f t="shared" si="3"/>
        <v>0</v>
      </c>
      <c r="M36" s="179">
        <f t="shared" si="3"/>
        <v>0</v>
      </c>
      <c r="N36" s="321">
        <f t="shared" si="4"/>
        <v>0</v>
      </c>
      <c r="O36" s="202"/>
    </row>
    <row r="37" spans="1:15" ht="19.95" customHeight="1" thickBot="1" x14ac:dyDescent="0.3">
      <c r="A37" s="183">
        <v>10</v>
      </c>
      <c r="B37" s="209"/>
      <c r="C37" s="210"/>
      <c r="D37" s="210"/>
      <c r="E37" s="210"/>
      <c r="F37" s="208"/>
      <c r="G37" s="208"/>
      <c r="H37" s="225"/>
      <c r="I37" s="225"/>
      <c r="J37" s="225"/>
      <c r="K37" s="225"/>
      <c r="L37" s="179">
        <f t="shared" si="3"/>
        <v>0</v>
      </c>
      <c r="M37" s="179">
        <f t="shared" si="3"/>
        <v>0</v>
      </c>
      <c r="N37" s="321">
        <f t="shared" si="4"/>
        <v>0</v>
      </c>
      <c r="O37" s="202"/>
    </row>
    <row r="38" spans="1:15" ht="19.95" customHeight="1" thickBot="1" x14ac:dyDescent="0.35">
      <c r="A38" s="450" t="s">
        <v>121</v>
      </c>
      <c r="B38" s="451"/>
      <c r="C38" s="451"/>
      <c r="D38" s="451"/>
      <c r="E38" s="451"/>
      <c r="F38" s="451"/>
      <c r="G38" s="451"/>
      <c r="H38" s="451"/>
      <c r="I38" s="451"/>
      <c r="J38" s="451"/>
      <c r="K38" s="451"/>
      <c r="L38" s="361">
        <f>SUM(L28:L37)</f>
        <v>0</v>
      </c>
      <c r="M38" s="361">
        <f>SUM(M28:M37)</f>
        <v>0</v>
      </c>
      <c r="N38" s="362">
        <f>SUM(N28:N37)</f>
        <v>0</v>
      </c>
      <c r="O38" s="203"/>
    </row>
    <row r="39" spans="1:15" ht="45" customHeight="1" x14ac:dyDescent="0.25">
      <c r="A39" s="192"/>
      <c r="B39" s="192"/>
      <c r="C39" s="192"/>
      <c r="D39" s="192"/>
      <c r="E39" s="192"/>
      <c r="F39" s="192"/>
      <c r="G39" s="192"/>
      <c r="H39" s="192"/>
      <c r="I39" s="192"/>
      <c r="J39" s="192"/>
      <c r="K39" s="192"/>
      <c r="L39" s="192"/>
      <c r="M39" s="192"/>
      <c r="N39" s="192"/>
      <c r="O39" s="178"/>
    </row>
    <row r="40" spans="1:15" ht="45" customHeight="1" x14ac:dyDescent="0.25">
      <c r="A40" s="391" t="s">
        <v>199</v>
      </c>
      <c r="B40" s="445"/>
      <c r="C40" s="446"/>
      <c r="D40" s="447"/>
      <c r="E40" s="448"/>
      <c r="F40" s="195"/>
      <c r="G40" s="195"/>
      <c r="H40" s="195"/>
      <c r="I40" s="195"/>
      <c r="J40" s="195"/>
      <c r="K40" s="195"/>
      <c r="L40" s="178"/>
      <c r="M40" s="178"/>
      <c r="N40" s="178"/>
      <c r="O40" s="178"/>
    </row>
    <row r="41" spans="1:15" ht="45" customHeight="1" x14ac:dyDescent="0.25">
      <c r="A41" s="391" t="s">
        <v>15</v>
      </c>
      <c r="B41" s="445"/>
      <c r="C41" s="446"/>
      <c r="D41" s="196"/>
      <c r="E41" s="191"/>
      <c r="F41" s="449"/>
      <c r="G41" s="449"/>
      <c r="H41" s="449"/>
      <c r="I41" s="449"/>
      <c r="J41" s="449"/>
      <c r="K41" s="449"/>
      <c r="L41" s="178"/>
      <c r="M41" s="178"/>
      <c r="N41" s="178"/>
      <c r="O41" s="178"/>
    </row>
    <row r="42" spans="1:15" ht="10.199999999999999" customHeight="1" thickBot="1" x14ac:dyDescent="0.3">
      <c r="D42" s="175"/>
      <c r="E42" s="175"/>
      <c r="F42" s="175"/>
      <c r="G42" s="175"/>
      <c r="H42" s="175"/>
      <c r="I42" s="175"/>
      <c r="J42" s="175"/>
      <c r="K42" s="175"/>
      <c r="L42" s="175"/>
      <c r="M42" s="175"/>
      <c r="N42" s="175"/>
      <c r="O42" s="178"/>
    </row>
    <row r="43" spans="1:15" ht="19.95" customHeight="1" thickBot="1" x14ac:dyDescent="0.3">
      <c r="A43" s="198"/>
      <c r="B43" s="458" t="s">
        <v>115</v>
      </c>
      <c r="C43" s="459"/>
      <c r="D43" s="459"/>
      <c r="E43" s="460"/>
      <c r="F43" s="458" t="s">
        <v>116</v>
      </c>
      <c r="G43" s="459"/>
      <c r="H43" s="459"/>
      <c r="I43" s="459"/>
      <c r="J43" s="459"/>
      <c r="K43" s="459"/>
      <c r="L43" s="452" t="s">
        <v>119</v>
      </c>
      <c r="M43" s="453"/>
      <c r="N43" s="453"/>
      <c r="O43" s="201"/>
    </row>
    <row r="44" spans="1:15" ht="19.95" customHeight="1" thickBot="1" x14ac:dyDescent="0.3">
      <c r="A44" s="184"/>
      <c r="B44" s="469"/>
      <c r="C44" s="469"/>
      <c r="D44" s="469"/>
      <c r="E44" s="469"/>
      <c r="F44" s="456"/>
      <c r="G44" s="457"/>
      <c r="H44" s="461"/>
      <c r="I44" s="462"/>
      <c r="J44" s="461"/>
      <c r="K44" s="471"/>
      <c r="L44" s="454"/>
      <c r="M44" s="455"/>
      <c r="N44" s="455"/>
      <c r="O44" s="202"/>
    </row>
    <row r="45" spans="1:15" ht="19.95" customHeight="1" thickBot="1" x14ac:dyDescent="0.3">
      <c r="A45" s="185" t="s">
        <v>105</v>
      </c>
      <c r="B45" s="392" t="s">
        <v>101</v>
      </c>
      <c r="C45" s="392" t="s">
        <v>102</v>
      </c>
      <c r="D45" s="392" t="s">
        <v>101</v>
      </c>
      <c r="E45" s="392" t="s">
        <v>102</v>
      </c>
      <c r="F45" s="392" t="s">
        <v>101</v>
      </c>
      <c r="G45" s="392" t="s">
        <v>102</v>
      </c>
      <c r="H45" s="392" t="s">
        <v>101</v>
      </c>
      <c r="I45" s="392" t="s">
        <v>102</v>
      </c>
      <c r="J45" s="392" t="s">
        <v>101</v>
      </c>
      <c r="K45" s="392" t="s">
        <v>102</v>
      </c>
      <c r="L45" s="182" t="s">
        <v>103</v>
      </c>
      <c r="M45" s="227" t="s">
        <v>104</v>
      </c>
      <c r="N45" s="322" t="s">
        <v>106</v>
      </c>
      <c r="O45" s="202"/>
    </row>
    <row r="46" spans="1:15" ht="19.95" customHeight="1" thickBot="1" x14ac:dyDescent="0.3">
      <c r="A46" s="183">
        <v>1</v>
      </c>
      <c r="B46" s="207"/>
      <c r="C46" s="207"/>
      <c r="D46" s="208"/>
      <c r="E46" s="208"/>
      <c r="F46" s="224"/>
      <c r="G46" s="224"/>
      <c r="H46" s="224"/>
      <c r="I46" s="224"/>
      <c r="J46" s="224"/>
      <c r="K46" s="224"/>
      <c r="L46" s="179">
        <f>SUM(B46,D46,F46,H46,J46)</f>
        <v>0</v>
      </c>
      <c r="M46" s="179">
        <f>SUM(C46,E46,G46,I46,K46)</f>
        <v>0</v>
      </c>
      <c r="N46" s="321">
        <f>(L46+M46)/2</f>
        <v>0</v>
      </c>
      <c r="O46" s="202"/>
    </row>
    <row r="47" spans="1:15" ht="19.95" customHeight="1" thickBot="1" x14ac:dyDescent="0.3">
      <c r="A47" s="233">
        <v>2</v>
      </c>
      <c r="B47" s="209"/>
      <c r="C47" s="210"/>
      <c r="D47" s="210"/>
      <c r="E47" s="210"/>
      <c r="F47" s="208"/>
      <c r="G47" s="208"/>
      <c r="H47" s="225"/>
      <c r="I47" s="225"/>
      <c r="J47" s="225"/>
      <c r="K47" s="225"/>
      <c r="L47" s="179">
        <f t="shared" ref="L47:M54" si="5">SUM(B47,D47,F47,H47,J47)</f>
        <v>0</v>
      </c>
      <c r="M47" s="179">
        <f t="shared" si="5"/>
        <v>0</v>
      </c>
      <c r="N47" s="321">
        <f t="shared" ref="N47:N55" si="6">(L47+M47)/2</f>
        <v>0</v>
      </c>
      <c r="O47" s="202"/>
    </row>
    <row r="48" spans="1:15" ht="19.95" customHeight="1" thickBot="1" x14ac:dyDescent="0.3">
      <c r="A48" s="233">
        <v>3</v>
      </c>
      <c r="B48" s="209"/>
      <c r="C48" s="210"/>
      <c r="D48" s="210"/>
      <c r="E48" s="210"/>
      <c r="F48" s="208"/>
      <c r="G48" s="208"/>
      <c r="H48" s="208"/>
      <c r="I48" s="208"/>
      <c r="J48" s="225"/>
      <c r="K48" s="225"/>
      <c r="L48" s="179">
        <f t="shared" si="5"/>
        <v>0</v>
      </c>
      <c r="M48" s="179">
        <f t="shared" si="5"/>
        <v>0</v>
      </c>
      <c r="N48" s="321">
        <f t="shared" si="6"/>
        <v>0</v>
      </c>
      <c r="O48" s="202"/>
    </row>
    <row r="49" spans="1:15" ht="19.95" customHeight="1" thickBot="1" x14ac:dyDescent="0.3">
      <c r="A49" s="183">
        <v>4</v>
      </c>
      <c r="B49" s="209"/>
      <c r="C49" s="210"/>
      <c r="D49" s="210"/>
      <c r="E49" s="210"/>
      <c r="F49" s="208"/>
      <c r="G49" s="208"/>
      <c r="H49" s="225"/>
      <c r="I49" s="225"/>
      <c r="J49" s="225"/>
      <c r="K49" s="225"/>
      <c r="L49" s="179">
        <f t="shared" si="5"/>
        <v>0</v>
      </c>
      <c r="M49" s="179">
        <f t="shared" si="5"/>
        <v>0</v>
      </c>
      <c r="N49" s="321">
        <f t="shared" si="6"/>
        <v>0</v>
      </c>
      <c r="O49" s="202"/>
    </row>
    <row r="50" spans="1:15" ht="19.95" customHeight="1" thickBot="1" x14ac:dyDescent="0.3">
      <c r="A50" s="233">
        <v>5</v>
      </c>
      <c r="B50" s="209"/>
      <c r="C50" s="210"/>
      <c r="D50" s="210"/>
      <c r="E50" s="210"/>
      <c r="F50" s="208"/>
      <c r="G50" s="208"/>
      <c r="H50" s="208"/>
      <c r="I50" s="208"/>
      <c r="J50" s="225"/>
      <c r="K50" s="225"/>
      <c r="L50" s="179">
        <f t="shared" si="5"/>
        <v>0</v>
      </c>
      <c r="M50" s="179">
        <f t="shared" si="5"/>
        <v>0</v>
      </c>
      <c r="N50" s="321">
        <f t="shared" si="6"/>
        <v>0</v>
      </c>
      <c r="O50" s="202"/>
    </row>
    <row r="51" spans="1:15" ht="19.95" customHeight="1" thickBot="1" x14ac:dyDescent="0.3">
      <c r="A51" s="233">
        <v>6</v>
      </c>
      <c r="B51" s="209"/>
      <c r="C51" s="210"/>
      <c r="D51" s="210"/>
      <c r="E51" s="210"/>
      <c r="F51" s="208"/>
      <c r="G51" s="208"/>
      <c r="H51" s="225"/>
      <c r="I51" s="225"/>
      <c r="J51" s="225"/>
      <c r="K51" s="225"/>
      <c r="L51" s="179">
        <f t="shared" si="5"/>
        <v>0</v>
      </c>
      <c r="M51" s="179">
        <f t="shared" si="5"/>
        <v>0</v>
      </c>
      <c r="N51" s="321">
        <f t="shared" si="6"/>
        <v>0</v>
      </c>
      <c r="O51" s="202"/>
    </row>
    <row r="52" spans="1:15" ht="19.95" customHeight="1" thickBot="1" x14ac:dyDescent="0.3">
      <c r="A52" s="183">
        <v>7</v>
      </c>
      <c r="B52" s="209"/>
      <c r="C52" s="210"/>
      <c r="D52" s="210"/>
      <c r="E52" s="210"/>
      <c r="F52" s="208"/>
      <c r="G52" s="208"/>
      <c r="H52" s="208"/>
      <c r="I52" s="208"/>
      <c r="J52" s="225"/>
      <c r="K52" s="225"/>
      <c r="L52" s="179">
        <f t="shared" si="5"/>
        <v>0</v>
      </c>
      <c r="M52" s="179">
        <f t="shared" si="5"/>
        <v>0</v>
      </c>
      <c r="N52" s="321">
        <f t="shared" si="6"/>
        <v>0</v>
      </c>
      <c r="O52" s="202"/>
    </row>
    <row r="53" spans="1:15" ht="19.95" customHeight="1" thickBot="1" x14ac:dyDescent="0.3">
      <c r="A53" s="233">
        <v>8</v>
      </c>
      <c r="B53" s="209"/>
      <c r="C53" s="210"/>
      <c r="D53" s="210"/>
      <c r="E53" s="210"/>
      <c r="F53" s="208"/>
      <c r="G53" s="208"/>
      <c r="H53" s="225"/>
      <c r="I53" s="225"/>
      <c r="J53" s="225"/>
      <c r="K53" s="225"/>
      <c r="L53" s="179">
        <f t="shared" si="5"/>
        <v>0</v>
      </c>
      <c r="M53" s="179">
        <f t="shared" si="5"/>
        <v>0</v>
      </c>
      <c r="N53" s="321">
        <f t="shared" si="6"/>
        <v>0</v>
      </c>
      <c r="O53" s="202"/>
    </row>
    <row r="54" spans="1:15" ht="19.95" customHeight="1" thickBot="1" x14ac:dyDescent="0.3">
      <c r="A54" s="233">
        <v>9</v>
      </c>
      <c r="B54" s="209"/>
      <c r="C54" s="210"/>
      <c r="D54" s="210"/>
      <c r="E54" s="210"/>
      <c r="F54" s="208"/>
      <c r="G54" s="208"/>
      <c r="H54" s="208"/>
      <c r="I54" s="208"/>
      <c r="J54" s="225"/>
      <c r="K54" s="225"/>
      <c r="L54" s="179">
        <f t="shared" si="5"/>
        <v>0</v>
      </c>
      <c r="M54" s="179">
        <f t="shared" si="5"/>
        <v>0</v>
      </c>
      <c r="N54" s="321">
        <f t="shared" si="6"/>
        <v>0</v>
      </c>
      <c r="O54" s="202"/>
    </row>
    <row r="55" spans="1:15" ht="19.95" customHeight="1" thickBot="1" x14ac:dyDescent="0.3">
      <c r="A55" s="183">
        <v>10</v>
      </c>
      <c r="B55" s="209"/>
      <c r="C55" s="210"/>
      <c r="D55" s="210"/>
      <c r="E55" s="210"/>
      <c r="F55" s="208"/>
      <c r="G55" s="208"/>
      <c r="H55" s="225"/>
      <c r="I55" s="225"/>
      <c r="J55" s="225"/>
      <c r="K55" s="225"/>
      <c r="L55" s="179">
        <f>SUM(B55,D55,F55,H55,J55)</f>
        <v>0</v>
      </c>
      <c r="M55" s="179">
        <f>SUM(C55,E55,G55,I55,K55)</f>
        <v>0</v>
      </c>
      <c r="N55" s="321">
        <f t="shared" si="6"/>
        <v>0</v>
      </c>
      <c r="O55" s="202"/>
    </row>
    <row r="56" spans="1:15" ht="19.95" customHeight="1" thickBot="1" x14ac:dyDescent="0.35">
      <c r="A56" s="450" t="s">
        <v>121</v>
      </c>
      <c r="B56" s="451"/>
      <c r="C56" s="451"/>
      <c r="D56" s="451"/>
      <c r="E56" s="451"/>
      <c r="F56" s="451"/>
      <c r="G56" s="451"/>
      <c r="H56" s="451"/>
      <c r="I56" s="451"/>
      <c r="J56" s="451"/>
      <c r="K56" s="451"/>
      <c r="L56" s="361">
        <f>SUM(L46:L55)</f>
        <v>0</v>
      </c>
      <c r="M56" s="361">
        <f>SUM(M46:M55)</f>
        <v>0</v>
      </c>
      <c r="N56" s="362">
        <f>SUM(N46:N55)</f>
        <v>0</v>
      </c>
      <c r="O56" s="203"/>
    </row>
    <row r="57" spans="1:15" ht="45" customHeight="1" x14ac:dyDescent="0.25">
      <c r="A57" s="192"/>
      <c r="B57" s="192"/>
      <c r="C57" s="192"/>
      <c r="D57" s="192"/>
      <c r="E57" s="192"/>
      <c r="F57" s="192"/>
      <c r="G57" s="192"/>
      <c r="H57" s="192"/>
      <c r="I57" s="192"/>
      <c r="J57" s="192"/>
      <c r="K57" s="192"/>
      <c r="L57" s="192"/>
      <c r="M57" s="192"/>
      <c r="N57" s="192"/>
      <c r="O57" s="178"/>
    </row>
    <row r="58" spans="1:15" ht="45" customHeight="1" x14ac:dyDescent="0.25">
      <c r="A58" s="391" t="s">
        <v>199</v>
      </c>
      <c r="B58" s="445"/>
      <c r="C58" s="446"/>
      <c r="D58" s="447"/>
      <c r="E58" s="448"/>
      <c r="F58" s="195"/>
      <c r="G58" s="195"/>
      <c r="H58" s="195"/>
      <c r="I58" s="195"/>
      <c r="J58" s="195"/>
      <c r="K58" s="195"/>
      <c r="L58" s="178"/>
      <c r="M58" s="178"/>
      <c r="N58" s="178"/>
      <c r="O58" s="178"/>
    </row>
    <row r="59" spans="1:15" ht="45" customHeight="1" x14ac:dyDescent="0.25">
      <c r="A59" s="391" t="s">
        <v>15</v>
      </c>
      <c r="B59" s="445"/>
      <c r="C59" s="446"/>
      <c r="D59" s="196"/>
      <c r="E59" s="191"/>
      <c r="F59" s="449"/>
      <c r="G59" s="449"/>
      <c r="H59" s="449"/>
      <c r="I59" s="449"/>
      <c r="J59" s="449"/>
      <c r="K59" s="449"/>
      <c r="L59" s="178"/>
      <c r="M59" s="178"/>
      <c r="N59" s="178"/>
      <c r="O59" s="178"/>
    </row>
    <row r="60" spans="1:15" ht="10.199999999999999" customHeight="1" thickBot="1" x14ac:dyDescent="0.3">
      <c r="D60" s="175"/>
      <c r="E60" s="175"/>
      <c r="F60" s="175"/>
      <c r="G60" s="175"/>
      <c r="H60" s="175"/>
      <c r="I60" s="175"/>
      <c r="J60" s="175"/>
      <c r="K60" s="175"/>
      <c r="L60" s="175"/>
      <c r="M60" s="175"/>
      <c r="N60" s="175"/>
      <c r="O60" s="178"/>
    </row>
    <row r="61" spans="1:15" ht="19.95" customHeight="1" thickBot="1" x14ac:dyDescent="0.3">
      <c r="A61" s="198"/>
      <c r="B61" s="458" t="s">
        <v>115</v>
      </c>
      <c r="C61" s="459"/>
      <c r="D61" s="459"/>
      <c r="E61" s="460"/>
      <c r="F61" s="458" t="s">
        <v>116</v>
      </c>
      <c r="G61" s="459"/>
      <c r="H61" s="459"/>
      <c r="I61" s="459"/>
      <c r="J61" s="459"/>
      <c r="K61" s="459"/>
      <c r="L61" s="452" t="s">
        <v>119</v>
      </c>
      <c r="M61" s="453"/>
      <c r="N61" s="453"/>
      <c r="O61" s="201"/>
    </row>
    <row r="62" spans="1:15" ht="19.95" customHeight="1" thickBot="1" x14ac:dyDescent="0.3">
      <c r="A62" s="184"/>
      <c r="B62" s="469"/>
      <c r="C62" s="469"/>
      <c r="D62" s="469"/>
      <c r="E62" s="469"/>
      <c r="F62" s="456"/>
      <c r="G62" s="457"/>
      <c r="H62" s="461"/>
      <c r="I62" s="462"/>
      <c r="J62" s="461"/>
      <c r="K62" s="471"/>
      <c r="L62" s="454"/>
      <c r="M62" s="455"/>
      <c r="N62" s="455"/>
      <c r="O62" s="202"/>
    </row>
    <row r="63" spans="1:15" ht="19.95" customHeight="1" thickBot="1" x14ac:dyDescent="0.3">
      <c r="A63" s="185" t="s">
        <v>105</v>
      </c>
      <c r="B63" s="392" t="s">
        <v>101</v>
      </c>
      <c r="C63" s="392" t="s">
        <v>102</v>
      </c>
      <c r="D63" s="392" t="s">
        <v>101</v>
      </c>
      <c r="E63" s="392" t="s">
        <v>102</v>
      </c>
      <c r="F63" s="392" t="s">
        <v>101</v>
      </c>
      <c r="G63" s="392" t="s">
        <v>102</v>
      </c>
      <c r="H63" s="392" t="s">
        <v>101</v>
      </c>
      <c r="I63" s="392" t="s">
        <v>102</v>
      </c>
      <c r="J63" s="392" t="s">
        <v>101</v>
      </c>
      <c r="K63" s="392" t="s">
        <v>102</v>
      </c>
      <c r="L63" s="182" t="s">
        <v>103</v>
      </c>
      <c r="M63" s="227" t="s">
        <v>104</v>
      </c>
      <c r="N63" s="322" t="s">
        <v>106</v>
      </c>
      <c r="O63" s="202"/>
    </row>
    <row r="64" spans="1:15" ht="19.95" customHeight="1" thickBot="1" x14ac:dyDescent="0.3">
      <c r="A64" s="183">
        <v>1</v>
      </c>
      <c r="B64" s="207"/>
      <c r="C64" s="207"/>
      <c r="D64" s="208"/>
      <c r="E64" s="208"/>
      <c r="F64" s="224"/>
      <c r="G64" s="224"/>
      <c r="H64" s="224"/>
      <c r="I64" s="224"/>
      <c r="J64" s="224"/>
      <c r="K64" s="224"/>
      <c r="L64" s="179">
        <f>SUM(B64+D64+F64+H64+J64)</f>
        <v>0</v>
      </c>
      <c r="M64" s="179">
        <f>SUM(C64+E64+G64+I64+K64)</f>
        <v>0</v>
      </c>
      <c r="N64" s="321">
        <f>(L64+M64)/2</f>
        <v>0</v>
      </c>
      <c r="O64" s="202"/>
    </row>
    <row r="65" spans="1:15" ht="19.95" customHeight="1" thickBot="1" x14ac:dyDescent="0.3">
      <c r="A65" s="233">
        <v>2</v>
      </c>
      <c r="B65" s="209"/>
      <c r="C65" s="210"/>
      <c r="D65" s="210"/>
      <c r="E65" s="210"/>
      <c r="F65" s="208"/>
      <c r="G65" s="208"/>
      <c r="H65" s="225"/>
      <c r="I65" s="225"/>
      <c r="J65" s="225"/>
      <c r="K65" s="225"/>
      <c r="L65" s="179">
        <f t="shared" ref="L65:M73" si="7">SUM(B65+D65+F65+H65+J65)</f>
        <v>0</v>
      </c>
      <c r="M65" s="179">
        <f t="shared" si="7"/>
        <v>0</v>
      </c>
      <c r="N65" s="321">
        <f t="shared" ref="N65:N73" si="8">(L65+M65)/2</f>
        <v>0</v>
      </c>
      <c r="O65" s="202"/>
    </row>
    <row r="66" spans="1:15" ht="19.95" customHeight="1" thickBot="1" x14ac:dyDescent="0.3">
      <c r="A66" s="233">
        <v>3</v>
      </c>
      <c r="B66" s="209"/>
      <c r="C66" s="210"/>
      <c r="D66" s="210"/>
      <c r="E66" s="210"/>
      <c r="F66" s="208"/>
      <c r="G66" s="208"/>
      <c r="H66" s="208"/>
      <c r="I66" s="208"/>
      <c r="J66" s="225"/>
      <c r="K66" s="225"/>
      <c r="L66" s="179">
        <f t="shared" si="7"/>
        <v>0</v>
      </c>
      <c r="M66" s="179">
        <f t="shared" si="7"/>
        <v>0</v>
      </c>
      <c r="N66" s="321">
        <f t="shared" si="8"/>
        <v>0</v>
      </c>
      <c r="O66" s="202"/>
    </row>
    <row r="67" spans="1:15" ht="19.95" customHeight="1" thickBot="1" x14ac:dyDescent="0.3">
      <c r="A67" s="183">
        <v>4</v>
      </c>
      <c r="B67" s="209"/>
      <c r="C67" s="210"/>
      <c r="D67" s="210"/>
      <c r="E67" s="210"/>
      <c r="F67" s="208"/>
      <c r="G67" s="208"/>
      <c r="H67" s="225"/>
      <c r="I67" s="225"/>
      <c r="J67" s="225"/>
      <c r="K67" s="225"/>
      <c r="L67" s="179">
        <f t="shared" si="7"/>
        <v>0</v>
      </c>
      <c r="M67" s="179">
        <f t="shared" si="7"/>
        <v>0</v>
      </c>
      <c r="N67" s="321">
        <f t="shared" si="8"/>
        <v>0</v>
      </c>
      <c r="O67" s="202"/>
    </row>
    <row r="68" spans="1:15" ht="19.95" customHeight="1" thickBot="1" x14ac:dyDescent="0.3">
      <c r="A68" s="233">
        <v>5</v>
      </c>
      <c r="B68" s="209"/>
      <c r="C68" s="210"/>
      <c r="D68" s="210"/>
      <c r="E68" s="210"/>
      <c r="F68" s="208"/>
      <c r="G68" s="208"/>
      <c r="H68" s="208"/>
      <c r="I68" s="208"/>
      <c r="J68" s="225"/>
      <c r="K68" s="225"/>
      <c r="L68" s="179">
        <f t="shared" si="7"/>
        <v>0</v>
      </c>
      <c r="M68" s="179">
        <f t="shared" si="7"/>
        <v>0</v>
      </c>
      <c r="N68" s="321">
        <f t="shared" si="8"/>
        <v>0</v>
      </c>
      <c r="O68" s="202"/>
    </row>
    <row r="69" spans="1:15" ht="19.95" customHeight="1" thickBot="1" x14ac:dyDescent="0.3">
      <c r="A69" s="233">
        <v>6</v>
      </c>
      <c r="B69" s="209"/>
      <c r="C69" s="210"/>
      <c r="D69" s="210"/>
      <c r="E69" s="210"/>
      <c r="F69" s="208"/>
      <c r="G69" s="208"/>
      <c r="H69" s="225"/>
      <c r="I69" s="225"/>
      <c r="J69" s="225"/>
      <c r="K69" s="225"/>
      <c r="L69" s="179">
        <f t="shared" si="7"/>
        <v>0</v>
      </c>
      <c r="M69" s="179">
        <f t="shared" si="7"/>
        <v>0</v>
      </c>
      <c r="N69" s="321">
        <f t="shared" si="8"/>
        <v>0</v>
      </c>
      <c r="O69" s="202"/>
    </row>
    <row r="70" spans="1:15" ht="19.95" customHeight="1" thickBot="1" x14ac:dyDescent="0.3">
      <c r="A70" s="183">
        <v>7</v>
      </c>
      <c r="B70" s="209"/>
      <c r="C70" s="210"/>
      <c r="D70" s="210"/>
      <c r="E70" s="210"/>
      <c r="F70" s="208"/>
      <c r="G70" s="208"/>
      <c r="H70" s="208"/>
      <c r="I70" s="208"/>
      <c r="J70" s="225"/>
      <c r="K70" s="225"/>
      <c r="L70" s="179">
        <f t="shared" si="7"/>
        <v>0</v>
      </c>
      <c r="M70" s="179">
        <f t="shared" si="7"/>
        <v>0</v>
      </c>
      <c r="N70" s="321">
        <f t="shared" si="8"/>
        <v>0</v>
      </c>
      <c r="O70" s="202"/>
    </row>
    <row r="71" spans="1:15" ht="19.95" customHeight="1" thickBot="1" x14ac:dyDescent="0.3">
      <c r="A71" s="233">
        <v>8</v>
      </c>
      <c r="B71" s="209"/>
      <c r="C71" s="210"/>
      <c r="D71" s="210"/>
      <c r="E71" s="210"/>
      <c r="F71" s="208"/>
      <c r="G71" s="208"/>
      <c r="H71" s="225"/>
      <c r="I71" s="225"/>
      <c r="J71" s="225"/>
      <c r="K71" s="225"/>
      <c r="L71" s="179">
        <f t="shared" si="7"/>
        <v>0</v>
      </c>
      <c r="M71" s="179">
        <f t="shared" si="7"/>
        <v>0</v>
      </c>
      <c r="N71" s="321">
        <f t="shared" si="8"/>
        <v>0</v>
      </c>
      <c r="O71" s="202"/>
    </row>
    <row r="72" spans="1:15" ht="19.95" customHeight="1" thickBot="1" x14ac:dyDescent="0.3">
      <c r="A72" s="233">
        <v>9</v>
      </c>
      <c r="B72" s="209"/>
      <c r="C72" s="210"/>
      <c r="D72" s="210"/>
      <c r="E72" s="210"/>
      <c r="F72" s="208"/>
      <c r="G72" s="208"/>
      <c r="H72" s="208"/>
      <c r="I72" s="208"/>
      <c r="J72" s="225"/>
      <c r="K72" s="225"/>
      <c r="L72" s="179">
        <f t="shared" si="7"/>
        <v>0</v>
      </c>
      <c r="M72" s="179">
        <f t="shared" si="7"/>
        <v>0</v>
      </c>
      <c r="N72" s="321">
        <f t="shared" si="8"/>
        <v>0</v>
      </c>
      <c r="O72" s="202"/>
    </row>
    <row r="73" spans="1:15" ht="19.95" customHeight="1" thickBot="1" x14ac:dyDescent="0.3">
      <c r="A73" s="183">
        <v>10</v>
      </c>
      <c r="B73" s="209"/>
      <c r="C73" s="210"/>
      <c r="D73" s="210"/>
      <c r="E73" s="210"/>
      <c r="F73" s="208"/>
      <c r="G73" s="208"/>
      <c r="H73" s="225"/>
      <c r="I73" s="225"/>
      <c r="J73" s="225"/>
      <c r="K73" s="225"/>
      <c r="L73" s="179">
        <f t="shared" si="7"/>
        <v>0</v>
      </c>
      <c r="M73" s="179">
        <f t="shared" si="7"/>
        <v>0</v>
      </c>
      <c r="N73" s="321">
        <f t="shared" si="8"/>
        <v>0</v>
      </c>
      <c r="O73" s="202"/>
    </row>
    <row r="74" spans="1:15" ht="19.95" customHeight="1" thickBot="1" x14ac:dyDescent="0.35">
      <c r="A74" s="450" t="s">
        <v>121</v>
      </c>
      <c r="B74" s="451"/>
      <c r="C74" s="451"/>
      <c r="D74" s="451"/>
      <c r="E74" s="451"/>
      <c r="F74" s="451"/>
      <c r="G74" s="451"/>
      <c r="H74" s="451"/>
      <c r="I74" s="451"/>
      <c r="J74" s="451"/>
      <c r="K74" s="451"/>
      <c r="L74" s="361">
        <f>SUM(L64:L73)</f>
        <v>0</v>
      </c>
      <c r="M74" s="361">
        <f>SUM(M64:M73)</f>
        <v>0</v>
      </c>
      <c r="N74" s="362">
        <f>SUM(N64:N73)</f>
        <v>0</v>
      </c>
      <c r="O74" s="203"/>
    </row>
    <row r="75" spans="1:15" ht="45" customHeight="1" x14ac:dyDescent="0.25">
      <c r="A75" s="192"/>
      <c r="B75" s="192"/>
      <c r="C75" s="192"/>
      <c r="D75" s="192"/>
      <c r="E75" s="192"/>
      <c r="F75" s="192"/>
      <c r="G75" s="192"/>
      <c r="H75" s="192"/>
      <c r="I75" s="192"/>
      <c r="J75" s="192"/>
      <c r="K75" s="192"/>
      <c r="L75" s="192"/>
      <c r="M75" s="192"/>
      <c r="N75" s="192"/>
      <c r="O75" s="178"/>
    </row>
    <row r="76" spans="1:15" ht="45" customHeight="1" x14ac:dyDescent="0.25">
      <c r="A76" s="391" t="s">
        <v>199</v>
      </c>
      <c r="B76" s="445"/>
      <c r="C76" s="446"/>
      <c r="D76" s="447"/>
      <c r="E76" s="448"/>
      <c r="F76" s="195"/>
      <c r="G76" s="195"/>
      <c r="H76" s="195"/>
      <c r="I76" s="195"/>
      <c r="J76" s="195"/>
      <c r="K76" s="195"/>
      <c r="L76" s="178"/>
      <c r="M76" s="178"/>
      <c r="N76" s="178"/>
      <c r="O76" s="178"/>
    </row>
    <row r="77" spans="1:15" ht="45" customHeight="1" x14ac:dyDescent="0.25">
      <c r="A77" s="391" t="s">
        <v>15</v>
      </c>
      <c r="B77" s="445"/>
      <c r="C77" s="446"/>
      <c r="D77" s="196"/>
      <c r="E77" s="191"/>
      <c r="F77" s="449"/>
      <c r="G77" s="449"/>
      <c r="H77" s="449"/>
      <c r="I77" s="449"/>
      <c r="J77" s="449"/>
      <c r="K77" s="449"/>
      <c r="L77" s="178"/>
      <c r="M77" s="178"/>
      <c r="N77" s="178"/>
      <c r="O77" s="178"/>
    </row>
    <row r="78" spans="1:15" ht="10.199999999999999" customHeight="1" thickBot="1" x14ac:dyDescent="0.3">
      <c r="D78" s="175"/>
      <c r="E78" s="175"/>
      <c r="F78" s="175"/>
      <c r="G78" s="175"/>
      <c r="H78" s="175"/>
      <c r="I78" s="175"/>
      <c r="J78" s="175"/>
      <c r="K78" s="175"/>
      <c r="L78" s="175"/>
      <c r="M78" s="175"/>
      <c r="N78" s="175"/>
      <c r="O78" s="178"/>
    </row>
    <row r="79" spans="1:15" ht="19.95" customHeight="1" thickBot="1" x14ac:dyDescent="0.3">
      <c r="A79" s="198"/>
      <c r="B79" s="458" t="s">
        <v>115</v>
      </c>
      <c r="C79" s="459"/>
      <c r="D79" s="459"/>
      <c r="E79" s="460"/>
      <c r="F79" s="458" t="s">
        <v>116</v>
      </c>
      <c r="G79" s="459"/>
      <c r="H79" s="459"/>
      <c r="I79" s="459"/>
      <c r="J79" s="459"/>
      <c r="K79" s="459"/>
      <c r="L79" s="452" t="s">
        <v>119</v>
      </c>
      <c r="M79" s="453"/>
      <c r="N79" s="453"/>
      <c r="O79" s="201"/>
    </row>
    <row r="80" spans="1:15" ht="19.95" customHeight="1" thickBot="1" x14ac:dyDescent="0.3">
      <c r="A80" s="184"/>
      <c r="B80" s="456"/>
      <c r="C80" s="457"/>
      <c r="D80" s="461"/>
      <c r="E80" s="462"/>
      <c r="F80" s="456" t="s">
        <v>137</v>
      </c>
      <c r="G80" s="457"/>
      <c r="H80" s="456"/>
      <c r="I80" s="457"/>
      <c r="J80" s="393"/>
      <c r="K80" s="394"/>
      <c r="L80" s="454"/>
      <c r="M80" s="455"/>
      <c r="N80" s="455"/>
      <c r="O80" s="202"/>
    </row>
    <row r="81" spans="1:15" ht="19.95" customHeight="1" thickBot="1" x14ac:dyDescent="0.3">
      <c r="A81" s="185" t="s">
        <v>105</v>
      </c>
      <c r="B81" s="392" t="s">
        <v>101</v>
      </c>
      <c r="C81" s="392" t="s">
        <v>102</v>
      </c>
      <c r="D81" s="392" t="s">
        <v>101</v>
      </c>
      <c r="E81" s="392" t="s">
        <v>102</v>
      </c>
      <c r="F81" s="395" t="s">
        <v>101</v>
      </c>
      <c r="G81" s="395" t="s">
        <v>102</v>
      </c>
      <c r="H81" s="395" t="s">
        <v>101</v>
      </c>
      <c r="I81" s="395" t="s">
        <v>102</v>
      </c>
      <c r="J81" s="392" t="s">
        <v>101</v>
      </c>
      <c r="K81" s="392" t="s">
        <v>102</v>
      </c>
      <c r="L81" s="182" t="s">
        <v>103</v>
      </c>
      <c r="M81" s="227" t="s">
        <v>104</v>
      </c>
      <c r="N81" s="322" t="s">
        <v>106</v>
      </c>
      <c r="O81" s="202"/>
    </row>
    <row r="82" spans="1:15" ht="19.95" customHeight="1" thickBot="1" x14ac:dyDescent="0.3">
      <c r="A82" s="183">
        <v>1</v>
      </c>
      <c r="B82" s="207"/>
      <c r="C82" s="208"/>
      <c r="D82" s="208"/>
      <c r="E82" s="208"/>
      <c r="F82" s="207"/>
      <c r="G82" s="208"/>
      <c r="H82" s="208"/>
      <c r="I82" s="208"/>
      <c r="J82" s="208"/>
      <c r="K82" s="208"/>
      <c r="L82" s="179">
        <f>SUM(B82+D82++F82+H82+J82)</f>
        <v>0</v>
      </c>
      <c r="M82" s="179">
        <f>SUM(C82+E82++G82+I82+K82)</f>
        <v>0</v>
      </c>
      <c r="N82" s="321">
        <f>(L82+M82)/2</f>
        <v>0</v>
      </c>
      <c r="O82" s="202"/>
    </row>
    <row r="83" spans="1:15" ht="19.95" customHeight="1" thickBot="1" x14ac:dyDescent="0.3">
      <c r="A83" s="233">
        <v>2</v>
      </c>
      <c r="B83" s="209"/>
      <c r="C83" s="210"/>
      <c r="D83" s="210"/>
      <c r="E83" s="210"/>
      <c r="F83" s="207"/>
      <c r="G83" s="208"/>
      <c r="H83" s="208"/>
      <c r="I83" s="208"/>
      <c r="J83" s="208"/>
      <c r="K83" s="208"/>
      <c r="L83" s="179">
        <f t="shared" ref="L83:M91" si="9">SUM(B83+D83++F83+H83+J83)</f>
        <v>0</v>
      </c>
      <c r="M83" s="179">
        <f t="shared" si="9"/>
        <v>0</v>
      </c>
      <c r="N83" s="321">
        <f t="shared" ref="N83:N91" si="10">(L83+M83)/2</f>
        <v>0</v>
      </c>
      <c r="O83" s="202"/>
    </row>
    <row r="84" spans="1:15" ht="19.95" customHeight="1" thickBot="1" x14ac:dyDescent="0.3">
      <c r="A84" s="233">
        <v>3</v>
      </c>
      <c r="B84" s="209"/>
      <c r="C84" s="210"/>
      <c r="D84" s="210"/>
      <c r="E84" s="210"/>
      <c r="F84" s="207"/>
      <c r="G84" s="208"/>
      <c r="H84" s="208"/>
      <c r="I84" s="208"/>
      <c r="J84" s="208"/>
      <c r="K84" s="208"/>
      <c r="L84" s="179">
        <f t="shared" si="9"/>
        <v>0</v>
      </c>
      <c r="M84" s="179">
        <f t="shared" si="9"/>
        <v>0</v>
      </c>
      <c r="N84" s="321">
        <f t="shared" si="10"/>
        <v>0</v>
      </c>
      <c r="O84" s="202"/>
    </row>
    <row r="85" spans="1:15" ht="19.95" customHeight="1" thickBot="1" x14ac:dyDescent="0.3">
      <c r="A85" s="183">
        <v>4</v>
      </c>
      <c r="B85" s="209"/>
      <c r="C85" s="210"/>
      <c r="D85" s="210"/>
      <c r="E85" s="210"/>
      <c r="F85" s="207"/>
      <c r="G85" s="208"/>
      <c r="H85" s="208"/>
      <c r="I85" s="208"/>
      <c r="J85" s="208"/>
      <c r="K85" s="208"/>
      <c r="L85" s="179">
        <f t="shared" si="9"/>
        <v>0</v>
      </c>
      <c r="M85" s="179">
        <f t="shared" si="9"/>
        <v>0</v>
      </c>
      <c r="N85" s="321">
        <f t="shared" si="10"/>
        <v>0</v>
      </c>
      <c r="O85" s="202"/>
    </row>
    <row r="86" spans="1:15" ht="19.95" customHeight="1" thickBot="1" x14ac:dyDescent="0.3">
      <c r="A86" s="233">
        <v>5</v>
      </c>
      <c r="B86" s="209"/>
      <c r="C86" s="210"/>
      <c r="D86" s="210"/>
      <c r="E86" s="210"/>
      <c r="F86" s="207"/>
      <c r="G86" s="208"/>
      <c r="H86" s="208"/>
      <c r="I86" s="208"/>
      <c r="J86" s="208"/>
      <c r="K86" s="208"/>
      <c r="L86" s="179">
        <f t="shared" si="9"/>
        <v>0</v>
      </c>
      <c r="M86" s="179">
        <f t="shared" si="9"/>
        <v>0</v>
      </c>
      <c r="N86" s="321">
        <f t="shared" si="10"/>
        <v>0</v>
      </c>
      <c r="O86" s="202"/>
    </row>
    <row r="87" spans="1:15" ht="19.95" customHeight="1" thickBot="1" x14ac:dyDescent="0.3">
      <c r="A87" s="233">
        <v>6</v>
      </c>
      <c r="B87" s="209"/>
      <c r="C87" s="210"/>
      <c r="D87" s="210"/>
      <c r="E87" s="210"/>
      <c r="F87" s="207"/>
      <c r="G87" s="208"/>
      <c r="H87" s="208"/>
      <c r="I87" s="208"/>
      <c r="J87" s="208"/>
      <c r="K87" s="208"/>
      <c r="L87" s="179">
        <f t="shared" si="9"/>
        <v>0</v>
      </c>
      <c r="M87" s="179">
        <f t="shared" si="9"/>
        <v>0</v>
      </c>
      <c r="N87" s="321">
        <f t="shared" si="10"/>
        <v>0</v>
      </c>
      <c r="O87" s="202"/>
    </row>
    <row r="88" spans="1:15" ht="19.95" customHeight="1" thickBot="1" x14ac:dyDescent="0.3">
      <c r="A88" s="183">
        <v>7</v>
      </c>
      <c r="B88" s="209"/>
      <c r="C88" s="210"/>
      <c r="D88" s="210"/>
      <c r="E88" s="210"/>
      <c r="F88" s="207"/>
      <c r="G88" s="208"/>
      <c r="H88" s="208"/>
      <c r="I88" s="208"/>
      <c r="J88" s="208"/>
      <c r="K88" s="208"/>
      <c r="L88" s="179">
        <f t="shared" si="9"/>
        <v>0</v>
      </c>
      <c r="M88" s="179">
        <f t="shared" si="9"/>
        <v>0</v>
      </c>
      <c r="N88" s="321">
        <f t="shared" si="10"/>
        <v>0</v>
      </c>
      <c r="O88" s="202"/>
    </row>
    <row r="89" spans="1:15" ht="19.95" customHeight="1" thickBot="1" x14ac:dyDescent="0.3">
      <c r="A89" s="233">
        <v>8</v>
      </c>
      <c r="B89" s="209"/>
      <c r="C89" s="210"/>
      <c r="D89" s="210"/>
      <c r="E89" s="210"/>
      <c r="F89" s="207"/>
      <c r="G89" s="208"/>
      <c r="H89" s="208"/>
      <c r="I89" s="208"/>
      <c r="J89" s="208"/>
      <c r="K89" s="208"/>
      <c r="L89" s="179">
        <f t="shared" si="9"/>
        <v>0</v>
      </c>
      <c r="M89" s="179">
        <f t="shared" si="9"/>
        <v>0</v>
      </c>
      <c r="N89" s="321">
        <f t="shared" si="10"/>
        <v>0</v>
      </c>
      <c r="O89" s="202"/>
    </row>
    <row r="90" spans="1:15" ht="19.95" customHeight="1" thickBot="1" x14ac:dyDescent="0.3">
      <c r="A90" s="233">
        <v>9</v>
      </c>
      <c r="B90" s="209"/>
      <c r="C90" s="210"/>
      <c r="D90" s="210"/>
      <c r="E90" s="210"/>
      <c r="F90" s="207"/>
      <c r="G90" s="208"/>
      <c r="H90" s="208"/>
      <c r="I90" s="208"/>
      <c r="J90" s="208"/>
      <c r="K90" s="208"/>
      <c r="L90" s="179">
        <f t="shared" si="9"/>
        <v>0</v>
      </c>
      <c r="M90" s="179">
        <f t="shared" si="9"/>
        <v>0</v>
      </c>
      <c r="N90" s="321">
        <f t="shared" si="10"/>
        <v>0</v>
      </c>
      <c r="O90" s="202"/>
    </row>
    <row r="91" spans="1:15" ht="19.95" customHeight="1" thickBot="1" x14ac:dyDescent="0.3">
      <c r="A91" s="183">
        <v>10</v>
      </c>
      <c r="B91" s="209"/>
      <c r="C91" s="210"/>
      <c r="D91" s="210"/>
      <c r="E91" s="210"/>
      <c r="F91" s="207"/>
      <c r="G91" s="208"/>
      <c r="H91" s="208"/>
      <c r="I91" s="208"/>
      <c r="J91" s="208"/>
      <c r="K91" s="208"/>
      <c r="L91" s="179">
        <f t="shared" si="9"/>
        <v>0</v>
      </c>
      <c r="M91" s="179">
        <f t="shared" si="9"/>
        <v>0</v>
      </c>
      <c r="N91" s="321">
        <f t="shared" si="10"/>
        <v>0</v>
      </c>
      <c r="O91" s="202"/>
    </row>
    <row r="92" spans="1:15" ht="19.95" customHeight="1" thickBot="1" x14ac:dyDescent="0.35">
      <c r="A92" s="450" t="s">
        <v>121</v>
      </c>
      <c r="B92" s="451"/>
      <c r="C92" s="451"/>
      <c r="D92" s="451"/>
      <c r="E92" s="451"/>
      <c r="F92" s="451"/>
      <c r="G92" s="451"/>
      <c r="H92" s="451"/>
      <c r="I92" s="451"/>
      <c r="J92" s="451"/>
      <c r="K92" s="451"/>
      <c r="L92" s="361">
        <f>SUM(L82:L91)</f>
        <v>0</v>
      </c>
      <c r="M92" s="361">
        <f>SUM(M82:M91)</f>
        <v>0</v>
      </c>
      <c r="N92" s="362">
        <f>SUM(N82:N91)</f>
        <v>0</v>
      </c>
      <c r="O92" s="203"/>
    </row>
    <row r="93" spans="1:15" ht="45" customHeight="1" x14ac:dyDescent="0.25">
      <c r="A93" s="192"/>
      <c r="B93" s="192"/>
      <c r="C93" s="192"/>
      <c r="D93" s="192"/>
      <c r="E93" s="192"/>
      <c r="F93" s="192"/>
      <c r="G93" s="192"/>
      <c r="H93" s="192"/>
      <c r="I93" s="192"/>
      <c r="J93" s="192"/>
      <c r="K93" s="192"/>
      <c r="L93" s="192"/>
      <c r="M93" s="192"/>
      <c r="N93" s="192"/>
      <c r="O93" s="178"/>
    </row>
    <row r="94" spans="1:15" ht="45" customHeight="1" x14ac:dyDescent="0.25">
      <c r="A94" s="391" t="s">
        <v>199</v>
      </c>
      <c r="B94" s="445"/>
      <c r="C94" s="446"/>
      <c r="D94" s="447"/>
      <c r="E94" s="448"/>
      <c r="F94" s="195"/>
      <c r="G94" s="195"/>
      <c r="H94" s="195"/>
      <c r="I94" s="195"/>
      <c r="J94" s="195"/>
      <c r="K94" s="195"/>
      <c r="L94" s="178"/>
      <c r="M94" s="178"/>
      <c r="N94" s="178"/>
      <c r="O94" s="178"/>
    </row>
    <row r="95" spans="1:15" ht="45" customHeight="1" x14ac:dyDescent="0.25">
      <c r="A95" s="391" t="s">
        <v>15</v>
      </c>
      <c r="B95" s="445"/>
      <c r="C95" s="446"/>
      <c r="D95" s="196"/>
      <c r="E95" s="191"/>
      <c r="F95" s="449"/>
      <c r="G95" s="449"/>
      <c r="H95" s="449"/>
      <c r="I95" s="449"/>
      <c r="J95" s="449"/>
      <c r="K95" s="449"/>
      <c r="L95" s="178"/>
      <c r="M95" s="178"/>
      <c r="N95" s="178"/>
      <c r="O95" s="178"/>
    </row>
    <row r="96" spans="1:15" ht="10.199999999999999" customHeight="1" thickBot="1" x14ac:dyDescent="0.3">
      <c r="D96" s="175"/>
      <c r="E96" s="175"/>
      <c r="F96" s="175"/>
      <c r="G96" s="175"/>
      <c r="H96" s="175"/>
      <c r="I96" s="175"/>
      <c r="J96" s="175"/>
      <c r="K96" s="175"/>
      <c r="L96" s="175"/>
      <c r="M96" s="175"/>
      <c r="N96" s="175"/>
      <c r="O96" s="178"/>
    </row>
    <row r="97" spans="1:15" ht="19.95" customHeight="1" thickBot="1" x14ac:dyDescent="0.3">
      <c r="A97" s="198"/>
      <c r="B97" s="458" t="s">
        <v>115</v>
      </c>
      <c r="C97" s="459"/>
      <c r="D97" s="459"/>
      <c r="E97" s="460"/>
      <c r="F97" s="458" t="s">
        <v>116</v>
      </c>
      <c r="G97" s="459"/>
      <c r="H97" s="459"/>
      <c r="I97" s="459"/>
      <c r="J97" s="459"/>
      <c r="K97" s="459"/>
      <c r="L97" s="452" t="s">
        <v>119</v>
      </c>
      <c r="M97" s="453"/>
      <c r="N97" s="453"/>
      <c r="O97" s="201"/>
    </row>
    <row r="98" spans="1:15" ht="19.95" customHeight="1" thickBot="1" x14ac:dyDescent="0.3">
      <c r="A98" s="184"/>
      <c r="B98" s="456" t="s">
        <v>138</v>
      </c>
      <c r="C98" s="457"/>
      <c r="D98" s="456"/>
      <c r="E98" s="457"/>
      <c r="F98" s="456"/>
      <c r="G98" s="457"/>
      <c r="H98" s="456"/>
      <c r="I98" s="457"/>
      <c r="J98" s="393"/>
      <c r="K98" s="394"/>
      <c r="L98" s="454"/>
      <c r="M98" s="455"/>
      <c r="N98" s="455"/>
      <c r="O98" s="202"/>
    </row>
    <row r="99" spans="1:15" ht="19.95" customHeight="1" thickBot="1" x14ac:dyDescent="0.3">
      <c r="A99" s="185" t="s">
        <v>105</v>
      </c>
      <c r="B99" s="392" t="s">
        <v>101</v>
      </c>
      <c r="C99" s="392" t="s">
        <v>102</v>
      </c>
      <c r="D99" s="392" t="s">
        <v>101</v>
      </c>
      <c r="E99" s="392" t="s">
        <v>102</v>
      </c>
      <c r="F99" s="392" t="s">
        <v>101</v>
      </c>
      <c r="G99" s="392" t="s">
        <v>102</v>
      </c>
      <c r="H99" s="392" t="s">
        <v>101</v>
      </c>
      <c r="I99" s="392" t="s">
        <v>102</v>
      </c>
      <c r="J99" s="392" t="s">
        <v>101</v>
      </c>
      <c r="K99" s="392" t="s">
        <v>102</v>
      </c>
      <c r="L99" s="182" t="s">
        <v>103</v>
      </c>
      <c r="M99" s="227" t="s">
        <v>104</v>
      </c>
      <c r="N99" s="322" t="s">
        <v>106</v>
      </c>
      <c r="O99" s="202"/>
    </row>
    <row r="100" spans="1:15" ht="19.95" customHeight="1" thickBot="1" x14ac:dyDescent="0.3">
      <c r="A100" s="183">
        <v>1</v>
      </c>
      <c r="B100" s="234"/>
      <c r="C100" s="224"/>
      <c r="D100" s="224"/>
      <c r="E100" s="224"/>
      <c r="F100" s="224"/>
      <c r="G100" s="224"/>
      <c r="H100" s="224"/>
      <c r="I100" s="224"/>
      <c r="J100" s="208"/>
      <c r="K100" s="208"/>
      <c r="L100" s="179">
        <f>SUM(B100+D100+F100+H100+J100)</f>
        <v>0</v>
      </c>
      <c r="M100" s="179">
        <f>SUM(C100+E100+G100+I100+K100)</f>
        <v>0</v>
      </c>
      <c r="N100" s="321">
        <f>(L100+M100)/2</f>
        <v>0</v>
      </c>
      <c r="O100" s="202"/>
    </row>
    <row r="101" spans="1:15" ht="19.95" customHeight="1" thickBot="1" x14ac:dyDescent="0.3">
      <c r="A101" s="233">
        <v>2</v>
      </c>
      <c r="B101" s="235"/>
      <c r="C101" s="236"/>
      <c r="D101" s="236"/>
      <c r="E101" s="236"/>
      <c r="F101" s="224"/>
      <c r="G101" s="224"/>
      <c r="H101" s="225"/>
      <c r="I101" s="225"/>
      <c r="J101" s="225"/>
      <c r="K101" s="225"/>
      <c r="L101" s="179">
        <f t="shared" ref="L101:M109" si="11">SUM(B101+D101+F101+H101+J101)</f>
        <v>0</v>
      </c>
      <c r="M101" s="179">
        <f t="shared" si="11"/>
        <v>0</v>
      </c>
      <c r="N101" s="321">
        <f t="shared" ref="N101:N109" si="12">(L101+M101)/2</f>
        <v>0</v>
      </c>
      <c r="O101" s="202"/>
    </row>
    <row r="102" spans="1:15" ht="19.95" customHeight="1" thickBot="1" x14ac:dyDescent="0.3">
      <c r="A102" s="233">
        <v>3</v>
      </c>
      <c r="B102" s="235"/>
      <c r="C102" s="236"/>
      <c r="D102" s="236"/>
      <c r="E102" s="236"/>
      <c r="F102" s="224"/>
      <c r="G102" s="224"/>
      <c r="H102" s="225"/>
      <c r="I102" s="225"/>
      <c r="J102" s="225"/>
      <c r="K102" s="225"/>
      <c r="L102" s="179">
        <f t="shared" si="11"/>
        <v>0</v>
      </c>
      <c r="M102" s="179">
        <f t="shared" si="11"/>
        <v>0</v>
      </c>
      <c r="N102" s="321">
        <f t="shared" si="12"/>
        <v>0</v>
      </c>
      <c r="O102" s="202"/>
    </row>
    <row r="103" spans="1:15" ht="19.95" customHeight="1" thickBot="1" x14ac:dyDescent="0.3">
      <c r="A103" s="183">
        <v>4</v>
      </c>
      <c r="B103" s="235"/>
      <c r="C103" s="236"/>
      <c r="D103" s="236"/>
      <c r="E103" s="236"/>
      <c r="F103" s="224"/>
      <c r="G103" s="224"/>
      <c r="H103" s="225"/>
      <c r="I103" s="225"/>
      <c r="J103" s="225"/>
      <c r="K103" s="225"/>
      <c r="L103" s="179">
        <f t="shared" si="11"/>
        <v>0</v>
      </c>
      <c r="M103" s="179">
        <f t="shared" si="11"/>
        <v>0</v>
      </c>
      <c r="N103" s="321">
        <f t="shared" si="12"/>
        <v>0</v>
      </c>
      <c r="O103" s="202"/>
    </row>
    <row r="104" spans="1:15" ht="19.95" customHeight="1" thickBot="1" x14ac:dyDescent="0.3">
      <c r="A104" s="233">
        <v>5</v>
      </c>
      <c r="B104" s="235"/>
      <c r="C104" s="236"/>
      <c r="D104" s="236"/>
      <c r="E104" s="236"/>
      <c r="F104" s="224"/>
      <c r="G104" s="224"/>
      <c r="H104" s="225"/>
      <c r="I104" s="225"/>
      <c r="J104" s="225"/>
      <c r="K104" s="225"/>
      <c r="L104" s="179">
        <f t="shared" si="11"/>
        <v>0</v>
      </c>
      <c r="M104" s="179">
        <f t="shared" si="11"/>
        <v>0</v>
      </c>
      <c r="N104" s="321">
        <f t="shared" si="12"/>
        <v>0</v>
      </c>
      <c r="O104" s="202"/>
    </row>
    <row r="105" spans="1:15" ht="19.95" customHeight="1" thickBot="1" x14ac:dyDescent="0.3">
      <c r="A105" s="233">
        <v>6</v>
      </c>
      <c r="B105" s="235"/>
      <c r="C105" s="236"/>
      <c r="D105" s="236"/>
      <c r="E105" s="236"/>
      <c r="F105" s="224"/>
      <c r="G105" s="224"/>
      <c r="H105" s="225"/>
      <c r="I105" s="225"/>
      <c r="J105" s="225"/>
      <c r="K105" s="225"/>
      <c r="L105" s="179">
        <f t="shared" si="11"/>
        <v>0</v>
      </c>
      <c r="M105" s="179">
        <f t="shared" si="11"/>
        <v>0</v>
      </c>
      <c r="N105" s="321">
        <f t="shared" si="12"/>
        <v>0</v>
      </c>
      <c r="O105" s="202"/>
    </row>
    <row r="106" spans="1:15" ht="19.95" customHeight="1" thickBot="1" x14ac:dyDescent="0.3">
      <c r="A106" s="183">
        <v>7</v>
      </c>
      <c r="B106" s="235"/>
      <c r="C106" s="236"/>
      <c r="D106" s="236"/>
      <c r="E106" s="236"/>
      <c r="F106" s="224"/>
      <c r="G106" s="224"/>
      <c r="H106" s="225"/>
      <c r="I106" s="225"/>
      <c r="J106" s="225"/>
      <c r="K106" s="225"/>
      <c r="L106" s="179">
        <f t="shared" si="11"/>
        <v>0</v>
      </c>
      <c r="M106" s="179">
        <f t="shared" si="11"/>
        <v>0</v>
      </c>
      <c r="N106" s="321">
        <f t="shared" si="12"/>
        <v>0</v>
      </c>
      <c r="O106" s="202"/>
    </row>
    <row r="107" spans="1:15" ht="19.95" customHeight="1" thickBot="1" x14ac:dyDescent="0.3">
      <c r="A107" s="233">
        <v>8</v>
      </c>
      <c r="B107" s="235"/>
      <c r="C107" s="236"/>
      <c r="D107" s="236"/>
      <c r="E107" s="236"/>
      <c r="F107" s="224"/>
      <c r="G107" s="224"/>
      <c r="H107" s="225"/>
      <c r="I107" s="225"/>
      <c r="J107" s="225"/>
      <c r="K107" s="225"/>
      <c r="L107" s="179">
        <f t="shared" si="11"/>
        <v>0</v>
      </c>
      <c r="M107" s="179">
        <f t="shared" si="11"/>
        <v>0</v>
      </c>
      <c r="N107" s="321">
        <f t="shared" si="12"/>
        <v>0</v>
      </c>
      <c r="O107" s="202"/>
    </row>
    <row r="108" spans="1:15" ht="19.95" customHeight="1" thickBot="1" x14ac:dyDescent="0.3">
      <c r="A108" s="233">
        <v>9</v>
      </c>
      <c r="B108" s="235"/>
      <c r="C108" s="236"/>
      <c r="D108" s="236"/>
      <c r="E108" s="236"/>
      <c r="F108" s="224"/>
      <c r="G108" s="224"/>
      <c r="H108" s="225"/>
      <c r="I108" s="225"/>
      <c r="J108" s="225"/>
      <c r="K108" s="225"/>
      <c r="L108" s="179">
        <f t="shared" si="11"/>
        <v>0</v>
      </c>
      <c r="M108" s="179">
        <f t="shared" si="11"/>
        <v>0</v>
      </c>
      <c r="N108" s="321">
        <f t="shared" si="12"/>
        <v>0</v>
      </c>
      <c r="O108" s="202"/>
    </row>
    <row r="109" spans="1:15" ht="19.95" customHeight="1" thickBot="1" x14ac:dyDescent="0.3">
      <c r="A109" s="183">
        <v>10</v>
      </c>
      <c r="B109" s="235"/>
      <c r="C109" s="236"/>
      <c r="D109" s="236"/>
      <c r="E109" s="236"/>
      <c r="F109" s="224"/>
      <c r="G109" s="224"/>
      <c r="H109" s="225"/>
      <c r="I109" s="225"/>
      <c r="J109" s="225"/>
      <c r="K109" s="225"/>
      <c r="L109" s="179">
        <f t="shared" si="11"/>
        <v>0</v>
      </c>
      <c r="M109" s="179">
        <f t="shared" si="11"/>
        <v>0</v>
      </c>
      <c r="N109" s="321">
        <f t="shared" si="12"/>
        <v>0</v>
      </c>
      <c r="O109" s="202"/>
    </row>
    <row r="110" spans="1:15" ht="19.95" customHeight="1" thickBot="1" x14ac:dyDescent="0.35">
      <c r="A110" s="450" t="s">
        <v>121</v>
      </c>
      <c r="B110" s="451"/>
      <c r="C110" s="451"/>
      <c r="D110" s="451"/>
      <c r="E110" s="451"/>
      <c r="F110" s="451"/>
      <c r="G110" s="451"/>
      <c r="H110" s="451"/>
      <c r="I110" s="451"/>
      <c r="J110" s="451"/>
      <c r="K110" s="451"/>
      <c r="L110" s="361">
        <f>SUM(L100:L109)</f>
        <v>0</v>
      </c>
      <c r="M110" s="361">
        <f>SUM(M100:M109)</f>
        <v>0</v>
      </c>
      <c r="N110" s="362">
        <f>SUM(N100:N109)</f>
        <v>0</v>
      </c>
      <c r="O110" s="203"/>
    </row>
  </sheetData>
  <protectedRanges>
    <protectedRange sqref="A41:K41 A23:K23 A5:K5 A59:K59 A95:K95 A77:K77" name="Bereich1_1"/>
  </protectedRanges>
  <mergeCells count="77">
    <mergeCell ref="A74:K74"/>
    <mergeCell ref="F62:G62"/>
    <mergeCell ref="H62:I62"/>
    <mergeCell ref="J62:K62"/>
    <mergeCell ref="B61:E61"/>
    <mergeCell ref="F61:K61"/>
    <mergeCell ref="B58:C58"/>
    <mergeCell ref="D58:E58"/>
    <mergeCell ref="B59:C59"/>
    <mergeCell ref="F59:K59"/>
    <mergeCell ref="L61:N62"/>
    <mergeCell ref="B62:C62"/>
    <mergeCell ref="D62:E62"/>
    <mergeCell ref="L43:N44"/>
    <mergeCell ref="B44:C44"/>
    <mergeCell ref="D44:E44"/>
    <mergeCell ref="F44:G44"/>
    <mergeCell ref="A56:K56"/>
    <mergeCell ref="L25:N26"/>
    <mergeCell ref="B26:C26"/>
    <mergeCell ref="D26:E26"/>
    <mergeCell ref="B25:E25"/>
    <mergeCell ref="F25:K25"/>
    <mergeCell ref="F26:G26"/>
    <mergeCell ref="H26:I26"/>
    <mergeCell ref="J26:K26"/>
    <mergeCell ref="A38:K38"/>
    <mergeCell ref="H44:I44"/>
    <mergeCell ref="J44:K44"/>
    <mergeCell ref="B43:E43"/>
    <mergeCell ref="F43:K43"/>
    <mergeCell ref="B40:C40"/>
    <mergeCell ref="D40:E40"/>
    <mergeCell ref="B41:C41"/>
    <mergeCell ref="F41:K41"/>
    <mergeCell ref="L7:N8"/>
    <mergeCell ref="B2:C2"/>
    <mergeCell ref="B4:C4"/>
    <mergeCell ref="B5:C5"/>
    <mergeCell ref="D8:E8"/>
    <mergeCell ref="B8:C8"/>
    <mergeCell ref="F8:G8"/>
    <mergeCell ref="H8:I8"/>
    <mergeCell ref="J8:K8"/>
    <mergeCell ref="B7:E7"/>
    <mergeCell ref="F7:K7"/>
    <mergeCell ref="D4:E4"/>
    <mergeCell ref="F5:K5"/>
    <mergeCell ref="A20:K20"/>
    <mergeCell ref="B22:C22"/>
    <mergeCell ref="D22:E22"/>
    <mergeCell ref="B23:C23"/>
    <mergeCell ref="F23:K23"/>
    <mergeCell ref="L79:N80"/>
    <mergeCell ref="B80:C80"/>
    <mergeCell ref="D80:E80"/>
    <mergeCell ref="F80:G80"/>
    <mergeCell ref="H80:I80"/>
    <mergeCell ref="B79:E79"/>
    <mergeCell ref="F79:K79"/>
    <mergeCell ref="L97:N98"/>
    <mergeCell ref="B98:C98"/>
    <mergeCell ref="D98:E98"/>
    <mergeCell ref="F98:G98"/>
    <mergeCell ref="H98:I98"/>
    <mergeCell ref="B97:E97"/>
    <mergeCell ref="F97:K97"/>
    <mergeCell ref="B94:C94"/>
    <mergeCell ref="D94:E94"/>
    <mergeCell ref="B95:C95"/>
    <mergeCell ref="F95:K95"/>
    <mergeCell ref="A110:K110"/>
    <mergeCell ref="B76:C76"/>
    <mergeCell ref="D76:E76"/>
    <mergeCell ref="B77:C77"/>
    <mergeCell ref="F77:K77"/>
    <mergeCell ref="A92:K92"/>
  </mergeCells>
  <pageMargins left="0.7" right="0.7" top="0.78740157499999996" bottom="0.78740157499999996" header="0.3" footer="0.3"/>
  <pageSetup paperSize="9" scale="29" orientation="landscape" verticalDpi="300"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AA225"/>
  <sheetViews>
    <sheetView showGridLines="0" zoomScale="70" zoomScaleNormal="70" zoomScalePageLayoutView="55" workbookViewId="0"/>
  </sheetViews>
  <sheetFormatPr baseColWidth="10" defaultColWidth="11.44140625" defaultRowHeight="13.2" outlineLevelRow="1" outlineLevelCol="1" x14ac:dyDescent="0.25"/>
  <cols>
    <col min="1" max="1" width="22.109375" style="176" customWidth="1"/>
    <col min="2" max="13" width="12.6640625" style="176" customWidth="1"/>
    <col min="14" max="14" width="12.6640625" style="204" customWidth="1"/>
    <col min="15" max="15" width="2.88671875" style="218" customWidth="1"/>
    <col min="16" max="16" width="17" style="218" hidden="1" customWidth="1" outlineLevel="1"/>
    <col min="17" max="17" width="17.5546875" style="176" hidden="1" customWidth="1" outlineLevel="1"/>
    <col min="18" max="18" width="16.5546875" style="176" hidden="1" customWidth="1" outlineLevel="1"/>
    <col min="19" max="19" width="2.6640625" style="176" customWidth="1" collapsed="1"/>
    <col min="20" max="20" width="15.5546875" style="176" hidden="1" customWidth="1" outlineLevel="1"/>
    <col min="21" max="21" width="16.109375" style="176" hidden="1" customWidth="1" outlineLevel="1"/>
    <col min="22" max="22" width="12.6640625" style="176" hidden="1" customWidth="1" outlineLevel="1"/>
    <col min="23" max="23" width="2.88671875" style="176" hidden="1" customWidth="1" outlineLevel="1"/>
    <col min="24" max="26" width="12.6640625" style="176" hidden="1" customWidth="1" outlineLevel="1"/>
    <col min="27" max="27" width="11.44140625" style="176" collapsed="1"/>
    <col min="28" max="16384" width="11.44140625" style="176"/>
  </cols>
  <sheetData>
    <row r="1" spans="1:22" ht="17.399999999999999" thickBot="1" x14ac:dyDescent="0.3">
      <c r="A1" s="172" t="s">
        <v>117</v>
      </c>
      <c r="B1" s="178"/>
      <c r="C1" s="178"/>
      <c r="D1" s="178"/>
      <c r="E1" s="178"/>
      <c r="F1" s="178"/>
      <c r="G1" s="178"/>
      <c r="H1" s="178"/>
      <c r="I1" s="178"/>
      <c r="J1" s="178"/>
      <c r="K1" s="178"/>
      <c r="L1" s="175"/>
      <c r="M1" s="175"/>
      <c r="N1" s="206"/>
      <c r="O1" s="237"/>
    </row>
    <row r="2" spans="1:22" ht="16.95" customHeight="1" x14ac:dyDescent="0.25">
      <c r="A2" s="231" t="s">
        <v>99</v>
      </c>
      <c r="B2" s="493"/>
      <c r="C2" s="494"/>
      <c r="D2" s="178"/>
      <c r="E2" s="178"/>
      <c r="F2" s="178"/>
      <c r="G2" s="178"/>
      <c r="H2" s="178"/>
      <c r="I2" s="178"/>
      <c r="J2" s="178"/>
      <c r="K2" s="193"/>
      <c r="L2" s="487" t="s">
        <v>212</v>
      </c>
      <c r="M2" s="488"/>
      <c r="N2" s="489"/>
      <c r="O2" s="327"/>
      <c r="P2" s="487" t="s">
        <v>231</v>
      </c>
      <c r="Q2" s="488"/>
      <c r="R2" s="489"/>
      <c r="S2" s="328"/>
      <c r="T2" s="487" t="s">
        <v>232</v>
      </c>
      <c r="U2" s="488"/>
      <c r="V2" s="489"/>
    </row>
    <row r="3" spans="1:22" ht="45" customHeight="1" thickBot="1" x14ac:dyDescent="0.3">
      <c r="D3" s="197"/>
      <c r="E3" s="283"/>
      <c r="F3" s="190"/>
      <c r="G3" s="190"/>
      <c r="H3" s="190"/>
      <c r="I3" s="190"/>
      <c r="J3" s="190"/>
      <c r="K3" s="331"/>
      <c r="L3" s="490"/>
      <c r="M3" s="491"/>
      <c r="N3" s="492"/>
      <c r="O3" s="237"/>
      <c r="P3" s="490"/>
      <c r="Q3" s="491"/>
      <c r="R3" s="492"/>
      <c r="T3" s="490"/>
      <c r="U3" s="491"/>
      <c r="V3" s="492"/>
    </row>
    <row r="4" spans="1:22" ht="45" customHeight="1" x14ac:dyDescent="0.25">
      <c r="A4" s="230" t="s">
        <v>52</v>
      </c>
      <c r="B4" s="445">
        <f>'3.3a- CBA - Costs'!B4:C4</f>
        <v>0</v>
      </c>
      <c r="C4" s="446"/>
      <c r="D4" s="320"/>
      <c r="E4" s="324"/>
      <c r="F4" s="320"/>
      <c r="G4" s="324"/>
      <c r="H4" s="178"/>
      <c r="I4" s="178"/>
      <c r="J4" s="178"/>
      <c r="K4" s="195"/>
      <c r="N4" s="329"/>
    </row>
    <row r="5" spans="1:22" ht="45" customHeight="1" x14ac:dyDescent="0.25">
      <c r="A5" s="230" t="s">
        <v>15</v>
      </c>
      <c r="B5" s="467">
        <f>'3.3a- CBA - Costs'!B5:C5</f>
        <v>0</v>
      </c>
      <c r="C5" s="468"/>
      <c r="D5" s="320"/>
      <c r="E5" s="324"/>
      <c r="F5" s="320"/>
      <c r="G5" s="324"/>
      <c r="H5" s="178"/>
      <c r="I5" s="178"/>
      <c r="J5" s="178"/>
      <c r="K5" s="191"/>
      <c r="N5" s="205"/>
    </row>
    <row r="6" spans="1:22" ht="12" customHeight="1" thickBot="1" x14ac:dyDescent="0.3">
      <c r="A6" s="238"/>
      <c r="B6" s="238"/>
      <c r="C6" s="238"/>
      <c r="D6" s="334"/>
      <c r="E6" s="324"/>
      <c r="F6" s="334"/>
      <c r="G6" s="324"/>
      <c r="H6" s="175"/>
      <c r="I6" s="175"/>
      <c r="J6" s="175"/>
      <c r="K6" s="239"/>
      <c r="O6" s="237"/>
    </row>
    <row r="7" spans="1:22" ht="30" customHeight="1" thickBot="1" x14ac:dyDescent="0.3">
      <c r="A7" s="484" t="s">
        <v>230</v>
      </c>
      <c r="B7" s="485"/>
      <c r="C7" s="485"/>
      <c r="D7" s="485"/>
      <c r="E7" s="485"/>
      <c r="F7" s="485"/>
      <c r="G7" s="485"/>
      <c r="H7" s="485"/>
      <c r="I7" s="485"/>
      <c r="J7" s="485"/>
      <c r="K7" s="486"/>
      <c r="L7" s="480"/>
      <c r="M7" s="480"/>
      <c r="N7" s="481"/>
      <c r="O7" s="237"/>
      <c r="P7" s="482" t="s">
        <v>210</v>
      </c>
      <c r="Q7" s="482"/>
      <c r="R7" s="482"/>
      <c r="T7" s="482" t="s">
        <v>206</v>
      </c>
      <c r="U7" s="482"/>
      <c r="V7" s="482"/>
    </row>
    <row r="8" spans="1:22" ht="15" customHeight="1" thickBot="1" x14ac:dyDescent="0.3">
      <c r="A8" s="199"/>
      <c r="B8" s="199"/>
      <c r="C8" s="199"/>
      <c r="D8" s="199"/>
      <c r="E8" s="199"/>
      <c r="F8" s="199"/>
      <c r="G8" s="199"/>
      <c r="H8" s="199"/>
      <c r="I8" s="199"/>
      <c r="J8" s="199"/>
      <c r="K8" s="199"/>
      <c r="L8" s="175"/>
      <c r="M8" s="175"/>
      <c r="N8" s="206"/>
      <c r="O8" s="237"/>
      <c r="Q8" s="332">
        <v>0.5</v>
      </c>
      <c r="U8" s="332">
        <v>0.8</v>
      </c>
    </row>
    <row r="9" spans="1:22" ht="19.95" customHeight="1" thickBot="1" x14ac:dyDescent="0.3">
      <c r="A9" s="220" t="s">
        <v>112</v>
      </c>
      <c r="B9" s="458" t="s">
        <v>229</v>
      </c>
      <c r="C9" s="459"/>
      <c r="D9" s="459"/>
      <c r="E9" s="459"/>
      <c r="F9" s="459"/>
      <c r="G9" s="460"/>
      <c r="H9" s="458" t="s">
        <v>139</v>
      </c>
      <c r="I9" s="459"/>
      <c r="J9" s="459"/>
      <c r="K9" s="460"/>
      <c r="L9" s="473" t="s">
        <v>202</v>
      </c>
      <c r="M9" s="453"/>
      <c r="N9" s="464"/>
      <c r="O9" s="483"/>
      <c r="P9" s="473" t="s">
        <v>209</v>
      </c>
      <c r="Q9" s="453"/>
      <c r="R9" s="464"/>
      <c r="T9" s="473" t="s">
        <v>209</v>
      </c>
      <c r="U9" s="453"/>
      <c r="V9" s="464"/>
    </row>
    <row r="10" spans="1:22" ht="19.95" customHeight="1" thickBot="1" x14ac:dyDescent="0.3">
      <c r="A10" s="323" t="s">
        <v>113</v>
      </c>
      <c r="B10" s="469" t="s">
        <v>200</v>
      </c>
      <c r="C10" s="469"/>
      <c r="D10" s="469" t="s">
        <v>211</v>
      </c>
      <c r="E10" s="469"/>
      <c r="F10" s="456" t="s">
        <v>162</v>
      </c>
      <c r="G10" s="457"/>
      <c r="H10" s="469" t="s">
        <v>205</v>
      </c>
      <c r="I10" s="469"/>
      <c r="J10" s="456" t="s">
        <v>207</v>
      </c>
      <c r="K10" s="457"/>
      <c r="L10" s="454"/>
      <c r="M10" s="455"/>
      <c r="N10" s="465"/>
      <c r="O10" s="483"/>
      <c r="P10" s="454"/>
      <c r="Q10" s="455"/>
      <c r="R10" s="465"/>
      <c r="T10" s="454"/>
      <c r="U10" s="455"/>
      <c r="V10" s="465"/>
    </row>
    <row r="11" spans="1:22" ht="19.95" customHeight="1" thickBot="1" x14ac:dyDescent="0.3">
      <c r="A11" s="220" t="s">
        <v>105</v>
      </c>
      <c r="B11" s="396" t="s">
        <v>101</v>
      </c>
      <c r="C11" s="396" t="s">
        <v>104</v>
      </c>
      <c r="D11" s="396" t="s">
        <v>101</v>
      </c>
      <c r="E11" s="396" t="s">
        <v>104</v>
      </c>
      <c r="F11" s="396" t="s">
        <v>101</v>
      </c>
      <c r="G11" s="396" t="s">
        <v>104</v>
      </c>
      <c r="H11" s="396" t="s">
        <v>101</v>
      </c>
      <c r="I11" s="396" t="s">
        <v>104</v>
      </c>
      <c r="J11" s="396" t="s">
        <v>101</v>
      </c>
      <c r="K11" s="396" t="s">
        <v>104</v>
      </c>
      <c r="L11" s="243" t="s">
        <v>103</v>
      </c>
      <c r="M11" s="244" t="s">
        <v>104</v>
      </c>
      <c r="N11" s="244" t="s">
        <v>106</v>
      </c>
      <c r="O11" s="240"/>
      <c r="P11" s="322" t="s">
        <v>103</v>
      </c>
      <c r="Q11" s="244" t="s">
        <v>104</v>
      </c>
      <c r="R11" s="244" t="s">
        <v>106</v>
      </c>
      <c r="T11" s="322" t="s">
        <v>103</v>
      </c>
      <c r="U11" s="244" t="s">
        <v>104</v>
      </c>
      <c r="V11" s="244" t="s">
        <v>106</v>
      </c>
    </row>
    <row r="12" spans="1:22" ht="19.95" customHeight="1" thickBot="1" x14ac:dyDescent="0.3">
      <c r="A12" s="232">
        <v>1</v>
      </c>
      <c r="B12" s="208"/>
      <c r="C12" s="208"/>
      <c r="D12" s="208"/>
      <c r="E12" s="208"/>
      <c r="F12" s="208"/>
      <c r="G12" s="208"/>
      <c r="H12" s="208"/>
      <c r="I12" s="208"/>
      <c r="J12" s="208"/>
      <c r="K12" s="208"/>
      <c r="L12" s="179">
        <f>B12+D12+F12+H12+J12</f>
        <v>0</v>
      </c>
      <c r="M12" s="179">
        <f>C12+E12+G12+I12+K12</f>
        <v>0</v>
      </c>
      <c r="N12" s="321">
        <f>(L12+M12)/2</f>
        <v>0</v>
      </c>
      <c r="O12" s="241"/>
      <c r="P12" s="179">
        <f t="shared" ref="P12:P21" si="0">L12*$Q$8</f>
        <v>0</v>
      </c>
      <c r="Q12" s="179">
        <f t="shared" ref="Q12:Q21" si="1">M12*$Q$8</f>
        <v>0</v>
      </c>
      <c r="R12" s="321">
        <f>(P12+Q12)/2</f>
        <v>0</v>
      </c>
      <c r="T12" s="179">
        <f>P12*$U$8</f>
        <v>0</v>
      </c>
      <c r="U12" s="179">
        <f>Q12*$U$8</f>
        <v>0</v>
      </c>
      <c r="V12" s="321">
        <f>(T12+U12)/2</f>
        <v>0</v>
      </c>
    </row>
    <row r="13" spans="1:22" ht="19.95" customHeight="1" thickBot="1" x14ac:dyDescent="0.3">
      <c r="A13" s="232">
        <v>2</v>
      </c>
      <c r="B13" s="208"/>
      <c r="C13" s="208"/>
      <c r="D13" s="208"/>
      <c r="E13" s="208"/>
      <c r="F13" s="208"/>
      <c r="G13" s="208"/>
      <c r="H13" s="208"/>
      <c r="I13" s="208"/>
      <c r="J13" s="208"/>
      <c r="K13" s="208"/>
      <c r="L13" s="179">
        <f t="shared" ref="L13:L21" si="2">B13+D13+F13+H13+J13</f>
        <v>0</v>
      </c>
      <c r="M13" s="179">
        <f t="shared" ref="M13:M21" si="3">C13+E13+G13+I13+K13</f>
        <v>0</v>
      </c>
      <c r="N13" s="321">
        <f t="shared" ref="N13:N21" si="4">(L13+M13)/2</f>
        <v>0</v>
      </c>
      <c r="O13" s="241"/>
      <c r="P13" s="179">
        <f t="shared" si="0"/>
        <v>0</v>
      </c>
      <c r="Q13" s="179">
        <f t="shared" si="1"/>
        <v>0</v>
      </c>
      <c r="R13" s="321">
        <f t="shared" ref="R13:R21" si="5">(P13+Q13)/2</f>
        <v>0</v>
      </c>
      <c r="T13" s="179">
        <f t="shared" ref="T13:T21" si="6">P13*$U$8</f>
        <v>0</v>
      </c>
      <c r="U13" s="179">
        <f t="shared" ref="U13:U21" si="7">Q13*$U$8</f>
        <v>0</v>
      </c>
      <c r="V13" s="321">
        <f t="shared" ref="V13:V21" si="8">(T13+U13)/2</f>
        <v>0</v>
      </c>
    </row>
    <row r="14" spans="1:22" ht="19.95" customHeight="1" thickBot="1" x14ac:dyDescent="0.3">
      <c r="A14" s="232">
        <v>3</v>
      </c>
      <c r="B14" s="208"/>
      <c r="C14" s="208"/>
      <c r="D14" s="208"/>
      <c r="E14" s="208"/>
      <c r="F14" s="208"/>
      <c r="G14" s="208"/>
      <c r="H14" s="208"/>
      <c r="I14" s="208"/>
      <c r="J14" s="208"/>
      <c r="K14" s="208"/>
      <c r="L14" s="179">
        <f t="shared" si="2"/>
        <v>0</v>
      </c>
      <c r="M14" s="179">
        <f t="shared" si="3"/>
        <v>0</v>
      </c>
      <c r="N14" s="321">
        <f t="shared" si="4"/>
        <v>0</v>
      </c>
      <c r="O14" s="241"/>
      <c r="P14" s="179">
        <f t="shared" si="0"/>
        <v>0</v>
      </c>
      <c r="Q14" s="179">
        <f t="shared" si="1"/>
        <v>0</v>
      </c>
      <c r="R14" s="321">
        <f t="shared" si="5"/>
        <v>0</v>
      </c>
      <c r="T14" s="179">
        <f t="shared" si="6"/>
        <v>0</v>
      </c>
      <c r="U14" s="179">
        <f t="shared" si="7"/>
        <v>0</v>
      </c>
      <c r="V14" s="321">
        <f t="shared" si="8"/>
        <v>0</v>
      </c>
    </row>
    <row r="15" spans="1:22" ht="19.95" customHeight="1" thickBot="1" x14ac:dyDescent="0.3">
      <c r="A15" s="232">
        <v>4</v>
      </c>
      <c r="B15" s="208"/>
      <c r="C15" s="208"/>
      <c r="D15" s="208"/>
      <c r="E15" s="208"/>
      <c r="F15" s="208"/>
      <c r="G15" s="208"/>
      <c r="H15" s="208"/>
      <c r="I15" s="208"/>
      <c r="J15" s="208"/>
      <c r="K15" s="208"/>
      <c r="L15" s="179">
        <f t="shared" si="2"/>
        <v>0</v>
      </c>
      <c r="M15" s="179">
        <f t="shared" si="3"/>
        <v>0</v>
      </c>
      <c r="N15" s="321">
        <f t="shared" si="4"/>
        <v>0</v>
      </c>
      <c r="O15" s="241"/>
      <c r="P15" s="179">
        <f t="shared" si="0"/>
        <v>0</v>
      </c>
      <c r="Q15" s="179">
        <f t="shared" si="1"/>
        <v>0</v>
      </c>
      <c r="R15" s="321">
        <f t="shared" si="5"/>
        <v>0</v>
      </c>
      <c r="T15" s="179">
        <f t="shared" si="6"/>
        <v>0</v>
      </c>
      <c r="U15" s="179">
        <f t="shared" si="7"/>
        <v>0</v>
      </c>
      <c r="V15" s="321">
        <f t="shared" si="8"/>
        <v>0</v>
      </c>
    </row>
    <row r="16" spans="1:22" ht="19.95" customHeight="1" thickBot="1" x14ac:dyDescent="0.3">
      <c r="A16" s="232">
        <v>5</v>
      </c>
      <c r="B16" s="208"/>
      <c r="C16" s="208"/>
      <c r="D16" s="208"/>
      <c r="E16" s="208"/>
      <c r="F16" s="208"/>
      <c r="G16" s="208"/>
      <c r="H16" s="208"/>
      <c r="I16" s="208"/>
      <c r="J16" s="208"/>
      <c r="K16" s="208"/>
      <c r="L16" s="179">
        <f t="shared" si="2"/>
        <v>0</v>
      </c>
      <c r="M16" s="179">
        <f t="shared" si="3"/>
        <v>0</v>
      </c>
      <c r="N16" s="321">
        <f t="shared" si="4"/>
        <v>0</v>
      </c>
      <c r="O16" s="241"/>
      <c r="P16" s="179">
        <f t="shared" si="0"/>
        <v>0</v>
      </c>
      <c r="Q16" s="179">
        <f t="shared" si="1"/>
        <v>0</v>
      </c>
      <c r="R16" s="321">
        <f t="shared" si="5"/>
        <v>0</v>
      </c>
      <c r="T16" s="179">
        <f t="shared" si="6"/>
        <v>0</v>
      </c>
      <c r="U16" s="179">
        <f t="shared" si="7"/>
        <v>0</v>
      </c>
      <c r="V16" s="321">
        <f t="shared" si="8"/>
        <v>0</v>
      </c>
    </row>
    <row r="17" spans="1:26" ht="19.95" customHeight="1" thickBot="1" x14ac:dyDescent="0.3">
      <c r="A17" s="232">
        <v>6</v>
      </c>
      <c r="B17" s="208"/>
      <c r="C17" s="208"/>
      <c r="D17" s="208"/>
      <c r="E17" s="208"/>
      <c r="F17" s="208"/>
      <c r="G17" s="208"/>
      <c r="H17" s="208"/>
      <c r="I17" s="208"/>
      <c r="J17" s="208"/>
      <c r="K17" s="208"/>
      <c r="L17" s="179">
        <f t="shared" si="2"/>
        <v>0</v>
      </c>
      <c r="M17" s="179">
        <f t="shared" si="3"/>
        <v>0</v>
      </c>
      <c r="N17" s="321">
        <f t="shared" si="4"/>
        <v>0</v>
      </c>
      <c r="O17" s="241"/>
      <c r="P17" s="179">
        <f t="shared" si="0"/>
        <v>0</v>
      </c>
      <c r="Q17" s="179">
        <f t="shared" si="1"/>
        <v>0</v>
      </c>
      <c r="R17" s="321">
        <f t="shared" si="5"/>
        <v>0</v>
      </c>
      <c r="T17" s="179">
        <f t="shared" si="6"/>
        <v>0</v>
      </c>
      <c r="U17" s="179">
        <f t="shared" si="7"/>
        <v>0</v>
      </c>
      <c r="V17" s="321">
        <f t="shared" si="8"/>
        <v>0</v>
      </c>
    </row>
    <row r="18" spans="1:26" ht="19.95" customHeight="1" thickBot="1" x14ac:dyDescent="0.3">
      <c r="A18" s="232">
        <v>7</v>
      </c>
      <c r="B18" s="208"/>
      <c r="C18" s="208"/>
      <c r="D18" s="208"/>
      <c r="E18" s="208"/>
      <c r="F18" s="208"/>
      <c r="G18" s="208"/>
      <c r="H18" s="208"/>
      <c r="I18" s="208"/>
      <c r="J18" s="208"/>
      <c r="K18" s="208"/>
      <c r="L18" s="179">
        <f t="shared" si="2"/>
        <v>0</v>
      </c>
      <c r="M18" s="179">
        <f t="shared" si="3"/>
        <v>0</v>
      </c>
      <c r="N18" s="321">
        <f t="shared" si="4"/>
        <v>0</v>
      </c>
      <c r="O18" s="241"/>
      <c r="P18" s="179">
        <f t="shared" si="0"/>
        <v>0</v>
      </c>
      <c r="Q18" s="179">
        <f t="shared" si="1"/>
        <v>0</v>
      </c>
      <c r="R18" s="321">
        <f t="shared" si="5"/>
        <v>0</v>
      </c>
      <c r="T18" s="179">
        <f t="shared" si="6"/>
        <v>0</v>
      </c>
      <c r="U18" s="179">
        <f t="shared" si="7"/>
        <v>0</v>
      </c>
      <c r="V18" s="321">
        <f t="shared" si="8"/>
        <v>0</v>
      </c>
    </row>
    <row r="19" spans="1:26" ht="19.95" customHeight="1" thickBot="1" x14ac:dyDescent="0.3">
      <c r="A19" s="232">
        <v>8</v>
      </c>
      <c r="B19" s="208"/>
      <c r="C19" s="208"/>
      <c r="D19" s="208"/>
      <c r="E19" s="208"/>
      <c r="F19" s="208"/>
      <c r="G19" s="208"/>
      <c r="H19" s="208"/>
      <c r="I19" s="208"/>
      <c r="J19" s="208"/>
      <c r="K19" s="208"/>
      <c r="L19" s="179">
        <f t="shared" si="2"/>
        <v>0</v>
      </c>
      <c r="M19" s="179">
        <f t="shared" si="3"/>
        <v>0</v>
      </c>
      <c r="N19" s="321">
        <f t="shared" si="4"/>
        <v>0</v>
      </c>
      <c r="O19" s="241"/>
      <c r="P19" s="179">
        <f t="shared" si="0"/>
        <v>0</v>
      </c>
      <c r="Q19" s="179">
        <f t="shared" si="1"/>
        <v>0</v>
      </c>
      <c r="R19" s="321">
        <f t="shared" si="5"/>
        <v>0</v>
      </c>
      <c r="T19" s="179">
        <f t="shared" si="6"/>
        <v>0</v>
      </c>
      <c r="U19" s="179">
        <f t="shared" si="7"/>
        <v>0</v>
      </c>
      <c r="V19" s="321">
        <f t="shared" si="8"/>
        <v>0</v>
      </c>
    </row>
    <row r="20" spans="1:26" ht="19.95" customHeight="1" thickBot="1" x14ac:dyDescent="0.3">
      <c r="A20" s="232">
        <v>9</v>
      </c>
      <c r="B20" s="208"/>
      <c r="C20" s="208"/>
      <c r="D20" s="208"/>
      <c r="E20" s="208"/>
      <c r="F20" s="208"/>
      <c r="G20" s="208"/>
      <c r="H20" s="208"/>
      <c r="I20" s="208"/>
      <c r="J20" s="208"/>
      <c r="K20" s="208"/>
      <c r="L20" s="179">
        <f t="shared" si="2"/>
        <v>0</v>
      </c>
      <c r="M20" s="179">
        <f t="shared" si="3"/>
        <v>0</v>
      </c>
      <c r="N20" s="321">
        <f t="shared" si="4"/>
        <v>0</v>
      </c>
      <c r="O20" s="241"/>
      <c r="P20" s="179">
        <f t="shared" si="0"/>
        <v>0</v>
      </c>
      <c r="Q20" s="179">
        <f t="shared" si="1"/>
        <v>0</v>
      </c>
      <c r="R20" s="321">
        <f t="shared" si="5"/>
        <v>0</v>
      </c>
      <c r="T20" s="179">
        <f t="shared" si="6"/>
        <v>0</v>
      </c>
      <c r="U20" s="179">
        <f t="shared" si="7"/>
        <v>0</v>
      </c>
      <c r="V20" s="321">
        <f t="shared" si="8"/>
        <v>0</v>
      </c>
    </row>
    <row r="21" spans="1:26" ht="19.95" customHeight="1" thickBot="1" x14ac:dyDescent="0.3">
      <c r="A21" s="232">
        <v>10</v>
      </c>
      <c r="B21" s="208"/>
      <c r="C21" s="208"/>
      <c r="D21" s="208"/>
      <c r="E21" s="208"/>
      <c r="F21" s="208"/>
      <c r="G21" s="208"/>
      <c r="H21" s="208"/>
      <c r="I21" s="208"/>
      <c r="J21" s="208"/>
      <c r="K21" s="208"/>
      <c r="L21" s="179">
        <f t="shared" si="2"/>
        <v>0</v>
      </c>
      <c r="M21" s="179">
        <f t="shared" si="3"/>
        <v>0</v>
      </c>
      <c r="N21" s="321">
        <f t="shared" si="4"/>
        <v>0</v>
      </c>
      <c r="O21" s="241"/>
      <c r="P21" s="179">
        <f t="shared" si="0"/>
        <v>0</v>
      </c>
      <c r="Q21" s="179">
        <f t="shared" si="1"/>
        <v>0</v>
      </c>
      <c r="R21" s="321">
        <f t="shared" si="5"/>
        <v>0</v>
      </c>
      <c r="T21" s="179">
        <f t="shared" si="6"/>
        <v>0</v>
      </c>
      <c r="U21" s="179">
        <f t="shared" si="7"/>
        <v>0</v>
      </c>
      <c r="V21" s="321">
        <f t="shared" si="8"/>
        <v>0</v>
      </c>
    </row>
    <row r="22" spans="1:26" ht="19.95" customHeight="1" thickBot="1" x14ac:dyDescent="0.35">
      <c r="A22" s="474" t="s">
        <v>122</v>
      </c>
      <c r="B22" s="475"/>
      <c r="C22" s="475"/>
      <c r="D22" s="475"/>
      <c r="E22" s="475"/>
      <c r="F22" s="475"/>
      <c r="G22" s="475"/>
      <c r="H22" s="475"/>
      <c r="I22" s="475"/>
      <c r="J22" s="475"/>
      <c r="K22" s="476"/>
      <c r="L22" s="180">
        <f>SUM(L12:L21)</f>
        <v>0</v>
      </c>
      <c r="M22" s="181">
        <f>SUM(M12:M21)</f>
        <v>0</v>
      </c>
      <c r="N22" s="180">
        <f>SUM(N12:N21)</f>
        <v>0</v>
      </c>
      <c r="O22" s="242"/>
      <c r="P22" s="180">
        <f>SUM(P12:P21)</f>
        <v>0</v>
      </c>
      <c r="Q22" s="181">
        <f>SUM(Q12:Q21)</f>
        <v>0</v>
      </c>
      <c r="R22" s="180">
        <f>SUM(R12:R21)</f>
        <v>0</v>
      </c>
      <c r="T22" s="180">
        <f>SUM(T12:T21)</f>
        <v>0</v>
      </c>
      <c r="U22" s="181">
        <f>SUM(U12:U21)</f>
        <v>0</v>
      </c>
      <c r="V22" s="180">
        <f>SUM(V12:V21)</f>
        <v>0</v>
      </c>
    </row>
    <row r="23" spans="1:26" x14ac:dyDescent="0.25">
      <c r="A23" s="175"/>
      <c r="B23" s="175"/>
      <c r="C23" s="175"/>
      <c r="D23" s="175"/>
      <c r="E23" s="175"/>
      <c r="F23" s="175"/>
      <c r="G23" s="175"/>
      <c r="H23" s="175"/>
      <c r="I23" s="175"/>
      <c r="J23" s="175"/>
      <c r="K23" s="175"/>
      <c r="L23" s="178"/>
      <c r="M23" s="178"/>
      <c r="N23" s="178"/>
      <c r="O23" s="237"/>
    </row>
    <row r="24" spans="1:26" ht="28.95" hidden="1" customHeight="1" outlineLevel="1" thickBot="1" x14ac:dyDescent="0.3">
      <c r="A24" s="477" t="s">
        <v>201</v>
      </c>
      <c r="B24" s="478"/>
      <c r="C24" s="478"/>
      <c r="D24" s="478"/>
      <c r="E24" s="478"/>
      <c r="F24" s="478"/>
      <c r="G24" s="478"/>
      <c r="H24" s="478"/>
      <c r="I24" s="478"/>
      <c r="J24" s="478"/>
      <c r="K24" s="479"/>
      <c r="L24" s="480"/>
      <c r="M24" s="480"/>
      <c r="N24" s="481"/>
      <c r="O24" s="237"/>
      <c r="P24" s="472" t="s">
        <v>210</v>
      </c>
      <c r="Q24" s="472"/>
      <c r="R24" s="472"/>
      <c r="T24" s="472" t="s">
        <v>206</v>
      </c>
      <c r="U24" s="472"/>
      <c r="V24" s="472"/>
      <c r="X24" s="472" t="s">
        <v>224</v>
      </c>
      <c r="Y24" s="472"/>
      <c r="Z24" s="472"/>
    </row>
    <row r="25" spans="1:26" ht="14.4" hidden="1" outlineLevel="1" thickBot="1" x14ac:dyDescent="0.3">
      <c r="A25" s="192"/>
      <c r="B25" s="192"/>
      <c r="C25" s="192"/>
      <c r="D25" s="192"/>
      <c r="E25" s="192"/>
      <c r="F25" s="192"/>
      <c r="G25" s="192"/>
      <c r="H25" s="192"/>
      <c r="I25" s="192"/>
      <c r="J25" s="192"/>
      <c r="K25" s="192"/>
      <c r="L25" s="175"/>
      <c r="M25" s="175"/>
      <c r="N25" s="175"/>
      <c r="O25" s="237"/>
      <c r="Q25" s="330">
        <v>0.3</v>
      </c>
      <c r="U25" s="330">
        <v>0.2</v>
      </c>
      <c r="Y25" s="330"/>
    </row>
    <row r="26" spans="1:26" ht="19.95" hidden="1" customHeight="1" outlineLevel="1" thickBot="1" x14ac:dyDescent="0.3">
      <c r="A26" s="220" t="s">
        <v>112</v>
      </c>
      <c r="B26" s="458" t="s">
        <v>208</v>
      </c>
      <c r="C26" s="459"/>
      <c r="D26" s="459"/>
      <c r="E26" s="459"/>
      <c r="F26" s="459"/>
      <c r="G26" s="460"/>
      <c r="H26" s="458" t="s">
        <v>139</v>
      </c>
      <c r="I26" s="459"/>
      <c r="J26" s="459"/>
      <c r="K26" s="460"/>
      <c r="L26" s="473" t="s">
        <v>204</v>
      </c>
      <c r="M26" s="453"/>
      <c r="N26" s="464"/>
      <c r="O26" s="237"/>
      <c r="P26" s="473" t="s">
        <v>203</v>
      </c>
      <c r="Q26" s="453"/>
      <c r="R26" s="464"/>
      <c r="T26" s="473" t="s">
        <v>203</v>
      </c>
      <c r="U26" s="453"/>
      <c r="V26" s="464"/>
      <c r="X26" s="473" t="s">
        <v>225</v>
      </c>
      <c r="Y26" s="453"/>
      <c r="Z26" s="464"/>
    </row>
    <row r="27" spans="1:26" ht="19.95" hidden="1" customHeight="1" outlineLevel="1" thickBot="1" x14ac:dyDescent="0.3">
      <c r="A27" s="323" t="s">
        <v>113</v>
      </c>
      <c r="B27" s="469" t="s">
        <v>200</v>
      </c>
      <c r="C27" s="469"/>
      <c r="D27" s="469" t="s">
        <v>211</v>
      </c>
      <c r="E27" s="469"/>
      <c r="F27" s="456" t="s">
        <v>162</v>
      </c>
      <c r="G27" s="457"/>
      <c r="H27" s="469" t="s">
        <v>205</v>
      </c>
      <c r="I27" s="469"/>
      <c r="J27" s="456" t="s">
        <v>207</v>
      </c>
      <c r="K27" s="457"/>
      <c r="L27" s="454"/>
      <c r="M27" s="455"/>
      <c r="N27" s="465"/>
      <c r="O27" s="237"/>
      <c r="P27" s="454"/>
      <c r="Q27" s="455"/>
      <c r="R27" s="465"/>
      <c r="T27" s="454"/>
      <c r="U27" s="455"/>
      <c r="V27" s="465"/>
      <c r="X27" s="454"/>
      <c r="Y27" s="455"/>
      <c r="Z27" s="465"/>
    </row>
    <row r="28" spans="1:26" ht="19.95" hidden="1" customHeight="1" outlineLevel="1" thickBot="1" x14ac:dyDescent="0.3">
      <c r="A28" s="220" t="s">
        <v>105</v>
      </c>
      <c r="B28" s="396" t="s">
        <v>101</v>
      </c>
      <c r="C28" s="396" t="s">
        <v>104</v>
      </c>
      <c r="D28" s="396" t="s">
        <v>101</v>
      </c>
      <c r="E28" s="396" t="s">
        <v>104</v>
      </c>
      <c r="F28" s="396" t="s">
        <v>101</v>
      </c>
      <c r="G28" s="396" t="s">
        <v>104</v>
      </c>
      <c r="H28" s="396" t="s">
        <v>101</v>
      </c>
      <c r="I28" s="396" t="s">
        <v>104</v>
      </c>
      <c r="J28" s="396" t="s">
        <v>101</v>
      </c>
      <c r="K28" s="396" t="s">
        <v>104</v>
      </c>
      <c r="L28" s="243" t="s">
        <v>103</v>
      </c>
      <c r="M28" s="244" t="s">
        <v>104</v>
      </c>
      <c r="N28" s="244" t="s">
        <v>106</v>
      </c>
      <c r="O28" s="237"/>
      <c r="P28" s="322" t="s">
        <v>103</v>
      </c>
      <c r="Q28" s="244" t="s">
        <v>104</v>
      </c>
      <c r="R28" s="244" t="s">
        <v>106</v>
      </c>
      <c r="T28" s="322" t="s">
        <v>103</v>
      </c>
      <c r="U28" s="244" t="s">
        <v>104</v>
      </c>
      <c r="V28" s="244" t="s">
        <v>106</v>
      </c>
      <c r="X28" s="322" t="s">
        <v>103</v>
      </c>
      <c r="Y28" s="244" t="s">
        <v>104</v>
      </c>
      <c r="Z28" s="244" t="s">
        <v>106</v>
      </c>
    </row>
    <row r="29" spans="1:26" ht="19.95" hidden="1" customHeight="1" outlineLevel="1" thickBot="1" x14ac:dyDescent="0.3">
      <c r="A29" s="232">
        <v>1</v>
      </c>
      <c r="B29" s="208"/>
      <c r="C29" s="208"/>
      <c r="D29" s="208"/>
      <c r="E29" s="208"/>
      <c r="F29" s="208"/>
      <c r="G29" s="208"/>
      <c r="H29" s="208"/>
      <c r="I29" s="208"/>
      <c r="J29" s="208"/>
      <c r="K29" s="208"/>
      <c r="L29" s="179">
        <f>B29+D29+F29+H29+J29</f>
        <v>0</v>
      </c>
      <c r="M29" s="179">
        <f>C29+E29+G29+I29+K29</f>
        <v>0</v>
      </c>
      <c r="N29" s="321">
        <f>(L29+M29)/2</f>
        <v>0</v>
      </c>
      <c r="O29" s="237"/>
      <c r="P29" s="179">
        <f t="shared" ref="P29:P38" si="9">L29*$Q$25</f>
        <v>0</v>
      </c>
      <c r="Q29" s="179">
        <f t="shared" ref="Q29:Q38" si="10">M29*$Q$25</f>
        <v>0</v>
      </c>
      <c r="R29" s="321">
        <f>(P29+Q29)/2</f>
        <v>0</v>
      </c>
      <c r="T29" s="179">
        <f>P29*$U$25</f>
        <v>0</v>
      </c>
      <c r="U29" s="179">
        <f>Q29*$U$25</f>
        <v>0</v>
      </c>
      <c r="V29" s="321">
        <f>(T29+U29)/2</f>
        <v>0</v>
      </c>
      <c r="X29" s="179">
        <f>T29+T12</f>
        <v>0</v>
      </c>
      <c r="Y29" s="179">
        <f>U29+U12</f>
        <v>0</v>
      </c>
      <c r="Z29" s="321">
        <f>(X29+Y29)/2</f>
        <v>0</v>
      </c>
    </row>
    <row r="30" spans="1:26" ht="19.95" hidden="1" customHeight="1" outlineLevel="1" thickBot="1" x14ac:dyDescent="0.3">
      <c r="A30" s="232">
        <v>2</v>
      </c>
      <c r="B30" s="208"/>
      <c r="C30" s="208"/>
      <c r="D30" s="208"/>
      <c r="E30" s="208"/>
      <c r="F30" s="208"/>
      <c r="G30" s="208"/>
      <c r="H30" s="208"/>
      <c r="I30" s="208"/>
      <c r="J30" s="208"/>
      <c r="K30" s="208"/>
      <c r="L30" s="179">
        <f t="shared" ref="L30:L38" si="11">B30+D30+F30+H30+J30</f>
        <v>0</v>
      </c>
      <c r="M30" s="179">
        <f t="shared" ref="M30:M38" si="12">C30+E30+G30+I30+K30</f>
        <v>0</v>
      </c>
      <c r="N30" s="321">
        <f t="shared" ref="N30:N38" si="13">(L30+M30)/2</f>
        <v>0</v>
      </c>
      <c r="O30" s="237"/>
      <c r="P30" s="179">
        <f t="shared" si="9"/>
        <v>0</v>
      </c>
      <c r="Q30" s="179">
        <f t="shared" si="10"/>
        <v>0</v>
      </c>
      <c r="R30" s="321">
        <f t="shared" ref="R30:R38" si="14">(P30+Q30)/2</f>
        <v>0</v>
      </c>
      <c r="T30" s="179">
        <f t="shared" ref="T30:T38" si="15">P30*$U$25</f>
        <v>0</v>
      </c>
      <c r="U30" s="179">
        <f t="shared" ref="U30:U38" si="16">Q30*$U$25</f>
        <v>0</v>
      </c>
      <c r="V30" s="321">
        <f t="shared" ref="V30:V38" si="17">(T30+U30)/2</f>
        <v>0</v>
      </c>
      <c r="X30" s="179">
        <f t="shared" ref="X30:X37" si="18">T30+T13</f>
        <v>0</v>
      </c>
      <c r="Y30" s="179">
        <f t="shared" ref="Y30:Y38" si="19">U30+U13</f>
        <v>0</v>
      </c>
      <c r="Z30" s="321">
        <f t="shared" ref="Z30:Z38" si="20">(X30+Y30)/2</f>
        <v>0</v>
      </c>
    </row>
    <row r="31" spans="1:26" ht="19.95" hidden="1" customHeight="1" outlineLevel="1" thickBot="1" x14ac:dyDescent="0.3">
      <c r="A31" s="232">
        <v>3</v>
      </c>
      <c r="B31" s="208"/>
      <c r="C31" s="208"/>
      <c r="D31" s="208"/>
      <c r="E31" s="208"/>
      <c r="F31" s="208"/>
      <c r="G31" s="208"/>
      <c r="H31" s="208"/>
      <c r="I31" s="208"/>
      <c r="J31" s="208"/>
      <c r="K31" s="208"/>
      <c r="L31" s="179">
        <f t="shared" si="11"/>
        <v>0</v>
      </c>
      <c r="M31" s="179">
        <f t="shared" si="12"/>
        <v>0</v>
      </c>
      <c r="N31" s="321">
        <f t="shared" si="13"/>
        <v>0</v>
      </c>
      <c r="O31" s="237"/>
      <c r="P31" s="179">
        <f t="shared" si="9"/>
        <v>0</v>
      </c>
      <c r="Q31" s="179">
        <f t="shared" si="10"/>
        <v>0</v>
      </c>
      <c r="R31" s="321">
        <f t="shared" si="14"/>
        <v>0</v>
      </c>
      <c r="T31" s="179">
        <f t="shared" si="15"/>
        <v>0</v>
      </c>
      <c r="U31" s="179">
        <f t="shared" si="16"/>
        <v>0</v>
      </c>
      <c r="V31" s="321">
        <f t="shared" si="17"/>
        <v>0</v>
      </c>
      <c r="X31" s="179">
        <f t="shared" si="18"/>
        <v>0</v>
      </c>
      <c r="Y31" s="179">
        <f t="shared" si="19"/>
        <v>0</v>
      </c>
      <c r="Z31" s="321">
        <f>(X31+Y31)/2</f>
        <v>0</v>
      </c>
    </row>
    <row r="32" spans="1:26" ht="19.95" hidden="1" customHeight="1" outlineLevel="1" thickBot="1" x14ac:dyDescent="0.3">
      <c r="A32" s="232">
        <v>4</v>
      </c>
      <c r="B32" s="208"/>
      <c r="C32" s="208"/>
      <c r="D32" s="208"/>
      <c r="E32" s="208"/>
      <c r="F32" s="208"/>
      <c r="G32" s="208"/>
      <c r="H32" s="208"/>
      <c r="I32" s="208"/>
      <c r="J32" s="208"/>
      <c r="K32" s="208"/>
      <c r="L32" s="179">
        <f t="shared" si="11"/>
        <v>0</v>
      </c>
      <c r="M32" s="179">
        <f t="shared" si="12"/>
        <v>0</v>
      </c>
      <c r="N32" s="321">
        <f t="shared" si="13"/>
        <v>0</v>
      </c>
      <c r="O32" s="237"/>
      <c r="P32" s="179">
        <f t="shared" si="9"/>
        <v>0</v>
      </c>
      <c r="Q32" s="179">
        <f t="shared" si="10"/>
        <v>0</v>
      </c>
      <c r="R32" s="321">
        <f t="shared" si="14"/>
        <v>0</v>
      </c>
      <c r="T32" s="179">
        <f t="shared" si="15"/>
        <v>0</v>
      </c>
      <c r="U32" s="179">
        <f t="shared" si="16"/>
        <v>0</v>
      </c>
      <c r="V32" s="321">
        <f t="shared" si="17"/>
        <v>0</v>
      </c>
      <c r="X32" s="179">
        <f t="shared" si="18"/>
        <v>0</v>
      </c>
      <c r="Y32" s="179">
        <f t="shared" si="19"/>
        <v>0</v>
      </c>
      <c r="Z32" s="321">
        <f t="shared" si="20"/>
        <v>0</v>
      </c>
    </row>
    <row r="33" spans="1:26" ht="19.95" hidden="1" customHeight="1" outlineLevel="1" thickBot="1" x14ac:dyDescent="0.3">
      <c r="A33" s="232">
        <v>5</v>
      </c>
      <c r="B33" s="208"/>
      <c r="C33" s="208"/>
      <c r="D33" s="208"/>
      <c r="E33" s="208"/>
      <c r="F33" s="208"/>
      <c r="G33" s="208"/>
      <c r="H33" s="208"/>
      <c r="I33" s="208"/>
      <c r="J33" s="208"/>
      <c r="K33" s="208"/>
      <c r="L33" s="179">
        <f t="shared" si="11"/>
        <v>0</v>
      </c>
      <c r="M33" s="179">
        <f t="shared" si="12"/>
        <v>0</v>
      </c>
      <c r="N33" s="321">
        <f t="shared" si="13"/>
        <v>0</v>
      </c>
      <c r="O33" s="237"/>
      <c r="P33" s="179">
        <f t="shared" si="9"/>
        <v>0</v>
      </c>
      <c r="Q33" s="179">
        <f t="shared" si="10"/>
        <v>0</v>
      </c>
      <c r="R33" s="321">
        <f t="shared" si="14"/>
        <v>0</v>
      </c>
      <c r="T33" s="179">
        <f t="shared" si="15"/>
        <v>0</v>
      </c>
      <c r="U33" s="179">
        <f t="shared" si="16"/>
        <v>0</v>
      </c>
      <c r="V33" s="321">
        <f t="shared" si="17"/>
        <v>0</v>
      </c>
      <c r="X33" s="179">
        <f t="shared" si="18"/>
        <v>0</v>
      </c>
      <c r="Y33" s="179">
        <f t="shared" si="19"/>
        <v>0</v>
      </c>
      <c r="Z33" s="321">
        <f t="shared" si="20"/>
        <v>0</v>
      </c>
    </row>
    <row r="34" spans="1:26" ht="19.95" hidden="1" customHeight="1" outlineLevel="1" thickBot="1" x14ac:dyDescent="0.3">
      <c r="A34" s="232">
        <v>6</v>
      </c>
      <c r="B34" s="208"/>
      <c r="C34" s="208"/>
      <c r="D34" s="208"/>
      <c r="E34" s="208"/>
      <c r="F34" s="208"/>
      <c r="G34" s="208"/>
      <c r="H34" s="208"/>
      <c r="I34" s="208"/>
      <c r="J34" s="208"/>
      <c r="K34" s="208"/>
      <c r="L34" s="179">
        <f t="shared" si="11"/>
        <v>0</v>
      </c>
      <c r="M34" s="179">
        <f t="shared" si="12"/>
        <v>0</v>
      </c>
      <c r="N34" s="321">
        <f t="shared" si="13"/>
        <v>0</v>
      </c>
      <c r="O34" s="237"/>
      <c r="P34" s="179">
        <f t="shared" si="9"/>
        <v>0</v>
      </c>
      <c r="Q34" s="179">
        <f t="shared" si="10"/>
        <v>0</v>
      </c>
      <c r="R34" s="321">
        <f t="shared" si="14"/>
        <v>0</v>
      </c>
      <c r="T34" s="179">
        <f t="shared" si="15"/>
        <v>0</v>
      </c>
      <c r="U34" s="179">
        <f t="shared" si="16"/>
        <v>0</v>
      </c>
      <c r="V34" s="321">
        <f t="shared" si="17"/>
        <v>0</v>
      </c>
      <c r="X34" s="179">
        <f t="shared" si="18"/>
        <v>0</v>
      </c>
      <c r="Y34" s="179">
        <f t="shared" si="19"/>
        <v>0</v>
      </c>
      <c r="Z34" s="321">
        <f t="shared" si="20"/>
        <v>0</v>
      </c>
    </row>
    <row r="35" spans="1:26" ht="19.95" hidden="1" customHeight="1" outlineLevel="1" thickBot="1" x14ac:dyDescent="0.3">
      <c r="A35" s="232">
        <v>7</v>
      </c>
      <c r="B35" s="208"/>
      <c r="C35" s="208"/>
      <c r="D35" s="208"/>
      <c r="E35" s="208"/>
      <c r="F35" s="208"/>
      <c r="G35" s="208"/>
      <c r="H35" s="208"/>
      <c r="I35" s="208"/>
      <c r="J35" s="208"/>
      <c r="K35" s="208"/>
      <c r="L35" s="179">
        <f t="shared" si="11"/>
        <v>0</v>
      </c>
      <c r="M35" s="179">
        <f t="shared" si="12"/>
        <v>0</v>
      </c>
      <c r="N35" s="321">
        <f t="shared" si="13"/>
        <v>0</v>
      </c>
      <c r="O35" s="237"/>
      <c r="P35" s="179">
        <f t="shared" si="9"/>
        <v>0</v>
      </c>
      <c r="Q35" s="179">
        <f t="shared" si="10"/>
        <v>0</v>
      </c>
      <c r="R35" s="321">
        <f t="shared" si="14"/>
        <v>0</v>
      </c>
      <c r="T35" s="179">
        <f t="shared" si="15"/>
        <v>0</v>
      </c>
      <c r="U35" s="179">
        <f t="shared" si="16"/>
        <v>0</v>
      </c>
      <c r="V35" s="321">
        <f t="shared" si="17"/>
        <v>0</v>
      </c>
      <c r="X35" s="179">
        <f t="shared" si="18"/>
        <v>0</v>
      </c>
      <c r="Y35" s="179">
        <f t="shared" si="19"/>
        <v>0</v>
      </c>
      <c r="Z35" s="321">
        <f t="shared" si="20"/>
        <v>0</v>
      </c>
    </row>
    <row r="36" spans="1:26" ht="19.95" hidden="1" customHeight="1" outlineLevel="1" thickBot="1" x14ac:dyDescent="0.3">
      <c r="A36" s="232">
        <v>8</v>
      </c>
      <c r="B36" s="208"/>
      <c r="C36" s="208"/>
      <c r="D36" s="208"/>
      <c r="E36" s="208"/>
      <c r="F36" s="208"/>
      <c r="G36" s="208"/>
      <c r="H36" s="208"/>
      <c r="I36" s="208"/>
      <c r="J36" s="208"/>
      <c r="K36" s="208"/>
      <c r="L36" s="179">
        <f t="shared" si="11"/>
        <v>0</v>
      </c>
      <c r="M36" s="179">
        <f t="shared" si="12"/>
        <v>0</v>
      </c>
      <c r="N36" s="321">
        <f t="shared" si="13"/>
        <v>0</v>
      </c>
      <c r="O36" s="237"/>
      <c r="P36" s="179">
        <f t="shared" si="9"/>
        <v>0</v>
      </c>
      <c r="Q36" s="179">
        <f t="shared" si="10"/>
        <v>0</v>
      </c>
      <c r="R36" s="321">
        <f t="shared" si="14"/>
        <v>0</v>
      </c>
      <c r="T36" s="179">
        <f t="shared" si="15"/>
        <v>0</v>
      </c>
      <c r="U36" s="179">
        <f t="shared" si="16"/>
        <v>0</v>
      </c>
      <c r="V36" s="321">
        <f t="shared" si="17"/>
        <v>0</v>
      </c>
      <c r="X36" s="179">
        <f t="shared" si="18"/>
        <v>0</v>
      </c>
      <c r="Y36" s="179">
        <f t="shared" si="19"/>
        <v>0</v>
      </c>
      <c r="Z36" s="321">
        <f t="shared" si="20"/>
        <v>0</v>
      </c>
    </row>
    <row r="37" spans="1:26" ht="19.95" hidden="1" customHeight="1" outlineLevel="1" thickBot="1" x14ac:dyDescent="0.3">
      <c r="A37" s="232">
        <v>9</v>
      </c>
      <c r="B37" s="208"/>
      <c r="C37" s="208"/>
      <c r="D37" s="208"/>
      <c r="E37" s="208"/>
      <c r="F37" s="208"/>
      <c r="G37" s="208"/>
      <c r="H37" s="208"/>
      <c r="I37" s="208"/>
      <c r="J37" s="208"/>
      <c r="K37" s="208"/>
      <c r="L37" s="179">
        <f t="shared" si="11"/>
        <v>0</v>
      </c>
      <c r="M37" s="179">
        <f t="shared" si="12"/>
        <v>0</v>
      </c>
      <c r="N37" s="321">
        <f t="shared" si="13"/>
        <v>0</v>
      </c>
      <c r="O37" s="237"/>
      <c r="P37" s="179">
        <f t="shared" si="9"/>
        <v>0</v>
      </c>
      <c r="Q37" s="179">
        <f t="shared" si="10"/>
        <v>0</v>
      </c>
      <c r="R37" s="321">
        <f t="shared" si="14"/>
        <v>0</v>
      </c>
      <c r="T37" s="179">
        <f t="shared" si="15"/>
        <v>0</v>
      </c>
      <c r="U37" s="179">
        <f t="shared" si="16"/>
        <v>0</v>
      </c>
      <c r="V37" s="321">
        <f t="shared" si="17"/>
        <v>0</v>
      </c>
      <c r="X37" s="179">
        <f t="shared" si="18"/>
        <v>0</v>
      </c>
      <c r="Y37" s="179">
        <f t="shared" si="19"/>
        <v>0</v>
      </c>
      <c r="Z37" s="321">
        <f t="shared" si="20"/>
        <v>0</v>
      </c>
    </row>
    <row r="38" spans="1:26" ht="19.95" hidden="1" customHeight="1" outlineLevel="1" thickBot="1" x14ac:dyDescent="0.3">
      <c r="A38" s="232">
        <v>10</v>
      </c>
      <c r="B38" s="208"/>
      <c r="C38" s="208"/>
      <c r="D38" s="208"/>
      <c r="E38" s="208"/>
      <c r="F38" s="208"/>
      <c r="G38" s="208"/>
      <c r="H38" s="208"/>
      <c r="I38" s="208"/>
      <c r="J38" s="208"/>
      <c r="K38" s="208"/>
      <c r="L38" s="179">
        <f t="shared" si="11"/>
        <v>0</v>
      </c>
      <c r="M38" s="179">
        <f t="shared" si="12"/>
        <v>0</v>
      </c>
      <c r="N38" s="321">
        <f t="shared" si="13"/>
        <v>0</v>
      </c>
      <c r="O38" s="237"/>
      <c r="P38" s="179">
        <f t="shared" si="9"/>
        <v>0</v>
      </c>
      <c r="Q38" s="179">
        <f t="shared" si="10"/>
        <v>0</v>
      </c>
      <c r="R38" s="321">
        <f t="shared" si="14"/>
        <v>0</v>
      </c>
      <c r="T38" s="179">
        <f t="shared" si="15"/>
        <v>0</v>
      </c>
      <c r="U38" s="179">
        <f t="shared" si="16"/>
        <v>0</v>
      </c>
      <c r="V38" s="321">
        <f t="shared" si="17"/>
        <v>0</v>
      </c>
      <c r="X38" s="179">
        <f>T38+T21</f>
        <v>0</v>
      </c>
      <c r="Y38" s="179">
        <f t="shared" si="19"/>
        <v>0</v>
      </c>
      <c r="Z38" s="321">
        <f t="shared" si="20"/>
        <v>0</v>
      </c>
    </row>
    <row r="39" spans="1:26" ht="19.95" hidden="1" customHeight="1" outlineLevel="1" thickBot="1" x14ac:dyDescent="0.3">
      <c r="A39" s="474" t="s">
        <v>122</v>
      </c>
      <c r="B39" s="475"/>
      <c r="C39" s="475"/>
      <c r="D39" s="475"/>
      <c r="E39" s="475"/>
      <c r="F39" s="475"/>
      <c r="G39" s="475"/>
      <c r="H39" s="475"/>
      <c r="I39" s="475"/>
      <c r="J39" s="475"/>
      <c r="K39" s="476"/>
      <c r="L39" s="180">
        <f>SUM(L29:L38)</f>
        <v>0</v>
      </c>
      <c r="M39" s="181">
        <f>SUM(M29:M38)</f>
        <v>0</v>
      </c>
      <c r="N39" s="180">
        <f>SUM(N29:N38)</f>
        <v>0</v>
      </c>
      <c r="O39" s="237"/>
      <c r="P39" s="180">
        <f>SUM(P29:P38)</f>
        <v>0</v>
      </c>
      <c r="Q39" s="181">
        <f>SUM(Q29:Q38)</f>
        <v>0</v>
      </c>
      <c r="R39" s="180">
        <f>SUM(R29:R38)</f>
        <v>0</v>
      </c>
      <c r="T39" s="180">
        <f>SUM(T29:T38)</f>
        <v>0</v>
      </c>
      <c r="U39" s="181">
        <f>SUM(U29:U38)</f>
        <v>0</v>
      </c>
      <c r="V39" s="180">
        <f>SUM(V29:V38)</f>
        <v>0</v>
      </c>
      <c r="X39" s="180">
        <f>SUM(X29:X38)</f>
        <v>0</v>
      </c>
      <c r="Y39" s="181">
        <f>SUM(Y29:Y38)</f>
        <v>0</v>
      </c>
      <c r="Z39" s="180">
        <f>SUM(Z29:Z38)</f>
        <v>0</v>
      </c>
    </row>
    <row r="40" spans="1:26" ht="45" customHeight="1" collapsed="1" x14ac:dyDescent="0.25">
      <c r="A40" s="178"/>
      <c r="B40" s="178"/>
      <c r="C40" s="178"/>
      <c r="D40" s="178"/>
      <c r="E40" s="178"/>
      <c r="F40" s="178"/>
      <c r="G40" s="178"/>
      <c r="H40" s="178"/>
      <c r="I40" s="178"/>
      <c r="J40" s="178"/>
      <c r="K40" s="178"/>
      <c r="N40" s="176"/>
      <c r="O40" s="237"/>
    </row>
    <row r="41" spans="1:26" ht="45" customHeight="1" x14ac:dyDescent="0.25">
      <c r="A41" s="230" t="s">
        <v>52</v>
      </c>
      <c r="B41" s="445">
        <f>'3.3a- CBA - Costs'!B22:C22</f>
        <v>0</v>
      </c>
      <c r="C41" s="446"/>
      <c r="D41" s="356"/>
      <c r="E41" s="324"/>
      <c r="F41" s="356"/>
      <c r="G41" s="324"/>
      <c r="H41" s="178"/>
      <c r="I41" s="178"/>
      <c r="J41" s="178"/>
      <c r="K41" s="195"/>
      <c r="N41" s="329"/>
    </row>
    <row r="42" spans="1:26" ht="45" customHeight="1" x14ac:dyDescent="0.25">
      <c r="A42" s="230" t="s">
        <v>15</v>
      </c>
      <c r="B42" s="467">
        <f>'3.3a- CBA - Costs'!B23:C23</f>
        <v>0</v>
      </c>
      <c r="C42" s="468"/>
      <c r="D42" s="356"/>
      <c r="E42" s="324"/>
      <c r="F42" s="356"/>
      <c r="G42" s="324"/>
      <c r="H42" s="178"/>
      <c r="I42" s="178"/>
      <c r="J42" s="178"/>
      <c r="K42" s="191"/>
      <c r="N42" s="205"/>
    </row>
    <row r="43" spans="1:26" ht="12" customHeight="1" thickBot="1" x14ac:dyDescent="0.3">
      <c r="A43" s="238"/>
      <c r="B43" s="238"/>
      <c r="C43" s="238"/>
      <c r="D43" s="334"/>
      <c r="E43" s="324"/>
      <c r="F43" s="334"/>
      <c r="G43" s="324"/>
      <c r="H43" s="175"/>
      <c r="I43" s="175"/>
      <c r="J43" s="175"/>
      <c r="K43" s="239"/>
      <c r="O43" s="237"/>
    </row>
    <row r="44" spans="1:26" ht="30" customHeight="1" thickBot="1" x14ac:dyDescent="0.3">
      <c r="A44" s="484" t="s">
        <v>230</v>
      </c>
      <c r="B44" s="485"/>
      <c r="C44" s="485"/>
      <c r="D44" s="485"/>
      <c r="E44" s="485"/>
      <c r="F44" s="485"/>
      <c r="G44" s="485"/>
      <c r="H44" s="485"/>
      <c r="I44" s="485"/>
      <c r="J44" s="485"/>
      <c r="K44" s="486"/>
      <c r="L44" s="480"/>
      <c r="M44" s="480"/>
      <c r="N44" s="481"/>
      <c r="O44" s="237"/>
      <c r="P44" s="482" t="s">
        <v>210</v>
      </c>
      <c r="Q44" s="482"/>
      <c r="R44" s="482"/>
      <c r="T44" s="482" t="s">
        <v>206</v>
      </c>
      <c r="U44" s="482"/>
      <c r="V44" s="482"/>
    </row>
    <row r="45" spans="1:26" ht="15" customHeight="1" thickBot="1" x14ac:dyDescent="0.3">
      <c r="A45" s="199"/>
      <c r="B45" s="199"/>
      <c r="C45" s="199"/>
      <c r="D45" s="199"/>
      <c r="E45" s="199"/>
      <c r="F45" s="199"/>
      <c r="G45" s="199"/>
      <c r="H45" s="199"/>
      <c r="I45" s="199"/>
      <c r="J45" s="199"/>
      <c r="K45" s="199"/>
      <c r="L45" s="175"/>
      <c r="M45" s="175"/>
      <c r="N45" s="206"/>
      <c r="O45" s="237"/>
      <c r="Q45" s="332">
        <v>0.3</v>
      </c>
      <c r="U45" s="332">
        <v>0.2</v>
      </c>
    </row>
    <row r="46" spans="1:26" ht="19.95" customHeight="1" thickBot="1" x14ac:dyDescent="0.3">
      <c r="A46" s="220" t="s">
        <v>112</v>
      </c>
      <c r="B46" s="458" t="s">
        <v>208</v>
      </c>
      <c r="C46" s="459"/>
      <c r="D46" s="459"/>
      <c r="E46" s="459"/>
      <c r="F46" s="459"/>
      <c r="G46" s="460"/>
      <c r="H46" s="458" t="s">
        <v>139</v>
      </c>
      <c r="I46" s="459"/>
      <c r="J46" s="459"/>
      <c r="K46" s="460"/>
      <c r="L46" s="473" t="s">
        <v>202</v>
      </c>
      <c r="M46" s="453"/>
      <c r="N46" s="464"/>
      <c r="O46" s="483"/>
      <c r="P46" s="473" t="s">
        <v>209</v>
      </c>
      <c r="Q46" s="453"/>
      <c r="R46" s="464"/>
      <c r="T46" s="473" t="s">
        <v>209</v>
      </c>
      <c r="U46" s="453"/>
      <c r="V46" s="464"/>
    </row>
    <row r="47" spans="1:26" ht="19.95" customHeight="1" thickBot="1" x14ac:dyDescent="0.3">
      <c r="A47" s="358" t="s">
        <v>113</v>
      </c>
      <c r="B47" s="469" t="s">
        <v>200</v>
      </c>
      <c r="C47" s="469"/>
      <c r="D47" s="469" t="s">
        <v>211</v>
      </c>
      <c r="E47" s="469"/>
      <c r="F47" s="456" t="s">
        <v>162</v>
      </c>
      <c r="G47" s="457"/>
      <c r="H47" s="469" t="s">
        <v>205</v>
      </c>
      <c r="I47" s="469"/>
      <c r="J47" s="456" t="s">
        <v>207</v>
      </c>
      <c r="K47" s="457"/>
      <c r="L47" s="454"/>
      <c r="M47" s="455"/>
      <c r="N47" s="465"/>
      <c r="O47" s="483"/>
      <c r="P47" s="454"/>
      <c r="Q47" s="455"/>
      <c r="R47" s="465"/>
      <c r="T47" s="454"/>
      <c r="U47" s="455"/>
      <c r="V47" s="465"/>
    </row>
    <row r="48" spans="1:26" ht="19.95" customHeight="1" thickBot="1" x14ac:dyDescent="0.3">
      <c r="A48" s="220" t="s">
        <v>105</v>
      </c>
      <c r="B48" s="396" t="s">
        <v>101</v>
      </c>
      <c r="C48" s="396" t="s">
        <v>104</v>
      </c>
      <c r="D48" s="396" t="s">
        <v>101</v>
      </c>
      <c r="E48" s="396" t="s">
        <v>104</v>
      </c>
      <c r="F48" s="396" t="s">
        <v>101</v>
      </c>
      <c r="G48" s="396" t="s">
        <v>104</v>
      </c>
      <c r="H48" s="396" t="s">
        <v>101</v>
      </c>
      <c r="I48" s="396" t="s">
        <v>104</v>
      </c>
      <c r="J48" s="396" t="s">
        <v>101</v>
      </c>
      <c r="K48" s="396" t="s">
        <v>104</v>
      </c>
      <c r="L48" s="243" t="s">
        <v>103</v>
      </c>
      <c r="M48" s="244" t="s">
        <v>104</v>
      </c>
      <c r="N48" s="244" t="s">
        <v>106</v>
      </c>
      <c r="O48" s="240"/>
      <c r="P48" s="322" t="s">
        <v>103</v>
      </c>
      <c r="Q48" s="244" t="s">
        <v>104</v>
      </c>
      <c r="R48" s="244" t="s">
        <v>106</v>
      </c>
      <c r="T48" s="322" t="s">
        <v>103</v>
      </c>
      <c r="U48" s="244" t="s">
        <v>104</v>
      </c>
      <c r="V48" s="244" t="s">
        <v>106</v>
      </c>
    </row>
    <row r="49" spans="1:26" ht="19.95" customHeight="1" thickBot="1" x14ac:dyDescent="0.3">
      <c r="A49" s="232">
        <v>1</v>
      </c>
      <c r="B49" s="208"/>
      <c r="C49" s="208"/>
      <c r="D49" s="208"/>
      <c r="E49" s="208"/>
      <c r="F49" s="208"/>
      <c r="G49" s="208"/>
      <c r="H49" s="208"/>
      <c r="I49" s="208"/>
      <c r="J49" s="208"/>
      <c r="K49" s="208"/>
      <c r="L49" s="179">
        <f>B49+D49+F49+H49+J49</f>
        <v>0</v>
      </c>
      <c r="M49" s="179">
        <f>C49+E49+G49+I49+K49</f>
        <v>0</v>
      </c>
      <c r="N49" s="321">
        <f>(L49+M49)/2</f>
        <v>0</v>
      </c>
      <c r="O49" s="241"/>
      <c r="P49" s="179">
        <f>L49*$Q$45</f>
        <v>0</v>
      </c>
      <c r="Q49" s="179">
        <f>M49*$Q$45</f>
        <v>0</v>
      </c>
      <c r="R49" s="321">
        <f>(P49+Q49)/2</f>
        <v>0</v>
      </c>
      <c r="T49" s="179">
        <f>P49*$U$45</f>
        <v>0</v>
      </c>
      <c r="U49" s="179">
        <f>Q49*$U$45</f>
        <v>0</v>
      </c>
      <c r="V49" s="321">
        <f>(T49+U49)/2</f>
        <v>0</v>
      </c>
    </row>
    <row r="50" spans="1:26" ht="19.95" customHeight="1" thickBot="1" x14ac:dyDescent="0.3">
      <c r="A50" s="232">
        <v>2</v>
      </c>
      <c r="B50" s="208"/>
      <c r="C50" s="208"/>
      <c r="D50" s="208"/>
      <c r="E50" s="208"/>
      <c r="F50" s="208"/>
      <c r="G50" s="208"/>
      <c r="H50" s="208"/>
      <c r="I50" s="208"/>
      <c r="J50" s="208"/>
      <c r="K50" s="208"/>
      <c r="L50" s="179">
        <f t="shared" ref="L50:L58" si="21">B50+D50+F50+H50+J50</f>
        <v>0</v>
      </c>
      <c r="M50" s="179">
        <f t="shared" ref="M50:M58" si="22">C50+E50+G50+I50+K50</f>
        <v>0</v>
      </c>
      <c r="N50" s="321">
        <f t="shared" ref="N50:N58" si="23">(L50+M50)/2</f>
        <v>0</v>
      </c>
      <c r="O50" s="241"/>
      <c r="P50" s="179">
        <f t="shared" ref="P50:P59" si="24">L50*$Q$45</f>
        <v>0</v>
      </c>
      <c r="Q50" s="179">
        <f t="shared" ref="Q50:Q59" si="25">M50*$Q$45</f>
        <v>0</v>
      </c>
      <c r="R50" s="321">
        <f t="shared" ref="R50:R58" si="26">(P50+Q50)/2</f>
        <v>0</v>
      </c>
      <c r="T50" s="179">
        <f t="shared" ref="T50:T59" si="27">P50*$U$45</f>
        <v>0</v>
      </c>
      <c r="U50" s="179">
        <f t="shared" ref="U50:U59" si="28">Q50*$U$45</f>
        <v>0</v>
      </c>
      <c r="V50" s="321">
        <f t="shared" ref="V50:V58" si="29">(T50+U50)/2</f>
        <v>0</v>
      </c>
    </row>
    <row r="51" spans="1:26" ht="19.95" customHeight="1" thickBot="1" x14ac:dyDescent="0.3">
      <c r="A51" s="232">
        <v>3</v>
      </c>
      <c r="B51" s="208"/>
      <c r="C51" s="208"/>
      <c r="D51" s="208"/>
      <c r="E51" s="208"/>
      <c r="F51" s="208"/>
      <c r="G51" s="208"/>
      <c r="H51" s="208"/>
      <c r="I51" s="208"/>
      <c r="J51" s="208"/>
      <c r="K51" s="208"/>
      <c r="L51" s="179">
        <f t="shared" si="21"/>
        <v>0</v>
      </c>
      <c r="M51" s="179">
        <f t="shared" si="22"/>
        <v>0</v>
      </c>
      <c r="N51" s="321">
        <f t="shared" si="23"/>
        <v>0</v>
      </c>
      <c r="O51" s="241"/>
      <c r="P51" s="179">
        <f t="shared" si="24"/>
        <v>0</v>
      </c>
      <c r="Q51" s="179">
        <f t="shared" si="25"/>
        <v>0</v>
      </c>
      <c r="R51" s="321">
        <f t="shared" si="26"/>
        <v>0</v>
      </c>
      <c r="T51" s="179">
        <f t="shared" si="27"/>
        <v>0</v>
      </c>
      <c r="U51" s="179">
        <f t="shared" si="28"/>
        <v>0</v>
      </c>
      <c r="V51" s="321">
        <f t="shared" si="29"/>
        <v>0</v>
      </c>
    </row>
    <row r="52" spans="1:26" ht="19.95" customHeight="1" thickBot="1" x14ac:dyDescent="0.3">
      <c r="A52" s="232">
        <v>4</v>
      </c>
      <c r="B52" s="208"/>
      <c r="C52" s="208"/>
      <c r="D52" s="208"/>
      <c r="E52" s="208"/>
      <c r="F52" s="208"/>
      <c r="G52" s="208"/>
      <c r="H52" s="208"/>
      <c r="I52" s="208"/>
      <c r="J52" s="208"/>
      <c r="K52" s="208"/>
      <c r="L52" s="179">
        <f t="shared" si="21"/>
        <v>0</v>
      </c>
      <c r="M52" s="179">
        <f t="shared" si="22"/>
        <v>0</v>
      </c>
      <c r="N52" s="321">
        <f t="shared" si="23"/>
        <v>0</v>
      </c>
      <c r="O52" s="241"/>
      <c r="P52" s="179">
        <f t="shared" si="24"/>
        <v>0</v>
      </c>
      <c r="Q52" s="179">
        <f t="shared" si="25"/>
        <v>0</v>
      </c>
      <c r="R52" s="321">
        <f t="shared" si="26"/>
        <v>0</v>
      </c>
      <c r="T52" s="179">
        <f t="shared" si="27"/>
        <v>0</v>
      </c>
      <c r="U52" s="179">
        <f t="shared" si="28"/>
        <v>0</v>
      </c>
      <c r="V52" s="321">
        <f t="shared" si="29"/>
        <v>0</v>
      </c>
    </row>
    <row r="53" spans="1:26" ht="19.95" customHeight="1" thickBot="1" x14ac:dyDescent="0.3">
      <c r="A53" s="232">
        <v>5</v>
      </c>
      <c r="B53" s="208"/>
      <c r="C53" s="208"/>
      <c r="D53" s="208"/>
      <c r="E53" s="208"/>
      <c r="F53" s="208"/>
      <c r="G53" s="208"/>
      <c r="H53" s="208"/>
      <c r="I53" s="208"/>
      <c r="J53" s="208"/>
      <c r="K53" s="208"/>
      <c r="L53" s="179">
        <f t="shared" si="21"/>
        <v>0</v>
      </c>
      <c r="M53" s="179">
        <f t="shared" si="22"/>
        <v>0</v>
      </c>
      <c r="N53" s="321">
        <f t="shared" si="23"/>
        <v>0</v>
      </c>
      <c r="O53" s="241"/>
      <c r="P53" s="179">
        <f t="shared" si="24"/>
        <v>0</v>
      </c>
      <c r="Q53" s="179">
        <f t="shared" si="25"/>
        <v>0</v>
      </c>
      <c r="R53" s="321">
        <f t="shared" si="26"/>
        <v>0</v>
      </c>
      <c r="T53" s="179">
        <f t="shared" si="27"/>
        <v>0</v>
      </c>
      <c r="U53" s="179">
        <f t="shared" si="28"/>
        <v>0</v>
      </c>
      <c r="V53" s="321">
        <f t="shared" si="29"/>
        <v>0</v>
      </c>
    </row>
    <row r="54" spans="1:26" ht="19.95" customHeight="1" thickBot="1" x14ac:dyDescent="0.3">
      <c r="A54" s="232">
        <v>6</v>
      </c>
      <c r="B54" s="208"/>
      <c r="C54" s="208"/>
      <c r="D54" s="208"/>
      <c r="E54" s="208"/>
      <c r="F54" s="208"/>
      <c r="G54" s="208"/>
      <c r="H54" s="208"/>
      <c r="I54" s="208"/>
      <c r="J54" s="208"/>
      <c r="K54" s="208"/>
      <c r="L54" s="179">
        <f t="shared" si="21"/>
        <v>0</v>
      </c>
      <c r="M54" s="179">
        <f t="shared" si="22"/>
        <v>0</v>
      </c>
      <c r="N54" s="321">
        <f t="shared" si="23"/>
        <v>0</v>
      </c>
      <c r="O54" s="241"/>
      <c r="P54" s="179">
        <f t="shared" si="24"/>
        <v>0</v>
      </c>
      <c r="Q54" s="179">
        <f t="shared" si="25"/>
        <v>0</v>
      </c>
      <c r="R54" s="321">
        <f t="shared" si="26"/>
        <v>0</v>
      </c>
      <c r="T54" s="179">
        <f t="shared" si="27"/>
        <v>0</v>
      </c>
      <c r="U54" s="179">
        <f>Q54*$U$45</f>
        <v>0</v>
      </c>
      <c r="V54" s="321">
        <f t="shared" si="29"/>
        <v>0</v>
      </c>
    </row>
    <row r="55" spans="1:26" ht="19.95" customHeight="1" thickBot="1" x14ac:dyDescent="0.3">
      <c r="A55" s="232">
        <v>7</v>
      </c>
      <c r="B55" s="208"/>
      <c r="C55" s="208"/>
      <c r="D55" s="208"/>
      <c r="E55" s="208"/>
      <c r="F55" s="208"/>
      <c r="G55" s="208"/>
      <c r="H55" s="208"/>
      <c r="I55" s="208"/>
      <c r="J55" s="208"/>
      <c r="K55" s="208"/>
      <c r="L55" s="179">
        <f t="shared" si="21"/>
        <v>0</v>
      </c>
      <c r="M55" s="179">
        <f t="shared" si="22"/>
        <v>0</v>
      </c>
      <c r="N55" s="321">
        <f t="shared" si="23"/>
        <v>0</v>
      </c>
      <c r="O55" s="241"/>
      <c r="P55" s="179">
        <f t="shared" si="24"/>
        <v>0</v>
      </c>
      <c r="Q55" s="179">
        <f t="shared" si="25"/>
        <v>0</v>
      </c>
      <c r="R55" s="321">
        <f t="shared" si="26"/>
        <v>0</v>
      </c>
      <c r="T55" s="179">
        <f t="shared" si="27"/>
        <v>0</v>
      </c>
      <c r="U55" s="179">
        <f t="shared" si="28"/>
        <v>0</v>
      </c>
      <c r="V55" s="321">
        <f t="shared" si="29"/>
        <v>0</v>
      </c>
    </row>
    <row r="56" spans="1:26" ht="19.95" customHeight="1" thickBot="1" x14ac:dyDescent="0.3">
      <c r="A56" s="232">
        <v>8</v>
      </c>
      <c r="B56" s="208"/>
      <c r="C56" s="208"/>
      <c r="D56" s="208"/>
      <c r="E56" s="208"/>
      <c r="F56" s="208"/>
      <c r="G56" s="208"/>
      <c r="H56" s="208"/>
      <c r="I56" s="208"/>
      <c r="J56" s="208"/>
      <c r="K56" s="208"/>
      <c r="L56" s="179">
        <f t="shared" si="21"/>
        <v>0</v>
      </c>
      <c r="M56" s="179">
        <f t="shared" si="22"/>
        <v>0</v>
      </c>
      <c r="N56" s="321">
        <f t="shared" si="23"/>
        <v>0</v>
      </c>
      <c r="O56" s="241"/>
      <c r="P56" s="179">
        <f t="shared" si="24"/>
        <v>0</v>
      </c>
      <c r="Q56" s="179">
        <f t="shared" si="25"/>
        <v>0</v>
      </c>
      <c r="R56" s="321">
        <f t="shared" si="26"/>
        <v>0</v>
      </c>
      <c r="T56" s="179">
        <f t="shared" si="27"/>
        <v>0</v>
      </c>
      <c r="U56" s="179">
        <f t="shared" si="28"/>
        <v>0</v>
      </c>
      <c r="V56" s="321">
        <f t="shared" si="29"/>
        <v>0</v>
      </c>
    </row>
    <row r="57" spans="1:26" ht="19.95" customHeight="1" thickBot="1" x14ac:dyDescent="0.3">
      <c r="A57" s="232">
        <v>9</v>
      </c>
      <c r="B57" s="208"/>
      <c r="C57" s="208"/>
      <c r="D57" s="208"/>
      <c r="E57" s="208"/>
      <c r="F57" s="208"/>
      <c r="G57" s="208"/>
      <c r="H57" s="208"/>
      <c r="I57" s="208"/>
      <c r="J57" s="208"/>
      <c r="K57" s="208"/>
      <c r="L57" s="179">
        <f t="shared" si="21"/>
        <v>0</v>
      </c>
      <c r="M57" s="179">
        <f t="shared" si="22"/>
        <v>0</v>
      </c>
      <c r="N57" s="321">
        <f t="shared" si="23"/>
        <v>0</v>
      </c>
      <c r="O57" s="241"/>
      <c r="P57" s="179">
        <f t="shared" si="24"/>
        <v>0</v>
      </c>
      <c r="Q57" s="179">
        <f t="shared" si="25"/>
        <v>0</v>
      </c>
      <c r="R57" s="321">
        <f t="shared" si="26"/>
        <v>0</v>
      </c>
      <c r="T57" s="179">
        <f t="shared" si="27"/>
        <v>0</v>
      </c>
      <c r="U57" s="179">
        <f t="shared" si="28"/>
        <v>0</v>
      </c>
      <c r="V57" s="321">
        <f t="shared" si="29"/>
        <v>0</v>
      </c>
    </row>
    <row r="58" spans="1:26" ht="19.95" customHeight="1" thickBot="1" x14ac:dyDescent="0.3">
      <c r="A58" s="232">
        <v>10</v>
      </c>
      <c r="B58" s="208"/>
      <c r="C58" s="208"/>
      <c r="D58" s="208"/>
      <c r="E58" s="208"/>
      <c r="F58" s="208"/>
      <c r="G58" s="208"/>
      <c r="H58" s="208"/>
      <c r="I58" s="208"/>
      <c r="J58" s="208"/>
      <c r="K58" s="208"/>
      <c r="L58" s="179">
        <f t="shared" si="21"/>
        <v>0</v>
      </c>
      <c r="M58" s="179">
        <f t="shared" si="22"/>
        <v>0</v>
      </c>
      <c r="N58" s="321">
        <f t="shared" si="23"/>
        <v>0</v>
      </c>
      <c r="O58" s="241"/>
      <c r="P58" s="179">
        <f t="shared" si="24"/>
        <v>0</v>
      </c>
      <c r="Q58" s="179">
        <f t="shared" si="25"/>
        <v>0</v>
      </c>
      <c r="R58" s="321">
        <f t="shared" si="26"/>
        <v>0</v>
      </c>
      <c r="T58" s="179">
        <f t="shared" si="27"/>
        <v>0</v>
      </c>
      <c r="U58" s="179">
        <f t="shared" si="28"/>
        <v>0</v>
      </c>
      <c r="V58" s="321">
        <f t="shared" si="29"/>
        <v>0</v>
      </c>
    </row>
    <row r="59" spans="1:26" ht="19.95" customHeight="1" thickBot="1" x14ac:dyDescent="0.35">
      <c r="A59" s="474" t="s">
        <v>122</v>
      </c>
      <c r="B59" s="475"/>
      <c r="C59" s="475"/>
      <c r="D59" s="475"/>
      <c r="E59" s="475"/>
      <c r="F59" s="475"/>
      <c r="G59" s="475"/>
      <c r="H59" s="475"/>
      <c r="I59" s="475"/>
      <c r="J59" s="475"/>
      <c r="K59" s="476"/>
      <c r="L59" s="180">
        <f>SUM(L49:L58)</f>
        <v>0</v>
      </c>
      <c r="M59" s="181">
        <f>SUM(M49:M58)</f>
        <v>0</v>
      </c>
      <c r="N59" s="180">
        <f>SUM(N49:N58)</f>
        <v>0</v>
      </c>
      <c r="O59" s="242"/>
      <c r="P59" s="179">
        <f t="shared" si="24"/>
        <v>0</v>
      </c>
      <c r="Q59" s="179">
        <f t="shared" si="25"/>
        <v>0</v>
      </c>
      <c r="R59" s="180">
        <f>SUM(R49:R58)</f>
        <v>0</v>
      </c>
      <c r="T59" s="179">
        <f t="shared" si="27"/>
        <v>0</v>
      </c>
      <c r="U59" s="179">
        <f t="shared" si="28"/>
        <v>0</v>
      </c>
      <c r="V59" s="180">
        <f>SUM(V49:V58)</f>
        <v>0</v>
      </c>
    </row>
    <row r="60" spans="1:26" x14ac:dyDescent="0.25">
      <c r="A60" s="175"/>
      <c r="B60" s="175"/>
      <c r="C60" s="175"/>
      <c r="D60" s="175"/>
      <c r="E60" s="175"/>
      <c r="F60" s="175"/>
      <c r="G60" s="175"/>
      <c r="H60" s="175"/>
      <c r="I60" s="175"/>
      <c r="J60" s="175"/>
      <c r="K60" s="175"/>
      <c r="L60" s="178"/>
      <c r="M60" s="178"/>
      <c r="N60" s="178"/>
      <c r="O60" s="237"/>
    </row>
    <row r="61" spans="1:26" ht="28.95" hidden="1" customHeight="1" outlineLevel="1" thickBot="1" x14ac:dyDescent="0.3">
      <c r="A61" s="477" t="s">
        <v>201</v>
      </c>
      <c r="B61" s="478"/>
      <c r="C61" s="478"/>
      <c r="D61" s="478"/>
      <c r="E61" s="478"/>
      <c r="F61" s="478"/>
      <c r="G61" s="478"/>
      <c r="H61" s="478"/>
      <c r="I61" s="478"/>
      <c r="J61" s="478"/>
      <c r="K61" s="479"/>
      <c r="L61" s="480"/>
      <c r="M61" s="480"/>
      <c r="N61" s="481"/>
      <c r="O61" s="237"/>
      <c r="P61" s="472" t="s">
        <v>210</v>
      </c>
      <c r="Q61" s="472"/>
      <c r="R61" s="472"/>
      <c r="T61" s="472" t="s">
        <v>206</v>
      </c>
      <c r="U61" s="472"/>
      <c r="V61" s="472"/>
      <c r="X61" s="472" t="s">
        <v>224</v>
      </c>
      <c r="Y61" s="472"/>
      <c r="Z61" s="472"/>
    </row>
    <row r="62" spans="1:26" ht="14.4" hidden="1" outlineLevel="1" thickBot="1" x14ac:dyDescent="0.3">
      <c r="A62" s="192"/>
      <c r="B62" s="192"/>
      <c r="C62" s="192"/>
      <c r="D62" s="192"/>
      <c r="E62" s="192"/>
      <c r="F62" s="192"/>
      <c r="G62" s="192"/>
      <c r="H62" s="192"/>
      <c r="I62" s="192"/>
      <c r="J62" s="192"/>
      <c r="K62" s="192"/>
      <c r="L62" s="175"/>
      <c r="M62" s="175"/>
      <c r="N62" s="175"/>
      <c r="O62" s="237"/>
      <c r="Q62" s="330">
        <v>0.4</v>
      </c>
      <c r="U62" s="330">
        <v>0.6</v>
      </c>
      <c r="Y62" s="330"/>
    </row>
    <row r="63" spans="1:26" ht="19.95" hidden="1" customHeight="1" outlineLevel="1" thickBot="1" x14ac:dyDescent="0.3">
      <c r="A63" s="220" t="s">
        <v>112</v>
      </c>
      <c r="B63" s="458" t="s">
        <v>208</v>
      </c>
      <c r="C63" s="459"/>
      <c r="D63" s="459"/>
      <c r="E63" s="459"/>
      <c r="F63" s="459"/>
      <c r="G63" s="460"/>
      <c r="H63" s="458" t="s">
        <v>139</v>
      </c>
      <c r="I63" s="459"/>
      <c r="J63" s="459"/>
      <c r="K63" s="460"/>
      <c r="L63" s="473" t="s">
        <v>204</v>
      </c>
      <c r="M63" s="453"/>
      <c r="N63" s="464"/>
      <c r="O63" s="237"/>
      <c r="P63" s="473" t="s">
        <v>203</v>
      </c>
      <c r="Q63" s="453"/>
      <c r="R63" s="464"/>
      <c r="T63" s="473" t="s">
        <v>203</v>
      </c>
      <c r="U63" s="453"/>
      <c r="V63" s="464"/>
      <c r="X63" s="473" t="s">
        <v>225</v>
      </c>
      <c r="Y63" s="453"/>
      <c r="Z63" s="464"/>
    </row>
    <row r="64" spans="1:26" ht="19.95" hidden="1" customHeight="1" outlineLevel="1" thickBot="1" x14ac:dyDescent="0.3">
      <c r="A64" s="358" t="s">
        <v>113</v>
      </c>
      <c r="B64" s="469" t="s">
        <v>200</v>
      </c>
      <c r="C64" s="469"/>
      <c r="D64" s="469" t="s">
        <v>211</v>
      </c>
      <c r="E64" s="469"/>
      <c r="F64" s="456" t="s">
        <v>162</v>
      </c>
      <c r="G64" s="457"/>
      <c r="H64" s="469" t="s">
        <v>205</v>
      </c>
      <c r="I64" s="469"/>
      <c r="J64" s="456" t="s">
        <v>207</v>
      </c>
      <c r="K64" s="457"/>
      <c r="L64" s="454"/>
      <c r="M64" s="455"/>
      <c r="N64" s="465"/>
      <c r="O64" s="237"/>
      <c r="P64" s="454"/>
      <c r="Q64" s="455"/>
      <c r="R64" s="465"/>
      <c r="T64" s="454"/>
      <c r="U64" s="455"/>
      <c r="V64" s="465"/>
      <c r="X64" s="454"/>
      <c r="Y64" s="455"/>
      <c r="Z64" s="465"/>
    </row>
    <row r="65" spans="1:26" ht="19.95" hidden="1" customHeight="1" outlineLevel="1" thickBot="1" x14ac:dyDescent="0.3">
      <c r="A65" s="220" t="s">
        <v>105</v>
      </c>
      <c r="B65" s="396" t="s">
        <v>101</v>
      </c>
      <c r="C65" s="396" t="s">
        <v>104</v>
      </c>
      <c r="D65" s="396" t="s">
        <v>101</v>
      </c>
      <c r="E65" s="396" t="s">
        <v>104</v>
      </c>
      <c r="F65" s="396" t="s">
        <v>101</v>
      </c>
      <c r="G65" s="396" t="s">
        <v>104</v>
      </c>
      <c r="H65" s="396" t="s">
        <v>101</v>
      </c>
      <c r="I65" s="396" t="s">
        <v>104</v>
      </c>
      <c r="J65" s="396" t="s">
        <v>101</v>
      </c>
      <c r="K65" s="396" t="s">
        <v>104</v>
      </c>
      <c r="L65" s="243" t="s">
        <v>103</v>
      </c>
      <c r="M65" s="244" t="s">
        <v>104</v>
      </c>
      <c r="N65" s="244" t="s">
        <v>106</v>
      </c>
      <c r="O65" s="237"/>
      <c r="P65" s="322" t="s">
        <v>103</v>
      </c>
      <c r="Q65" s="244" t="s">
        <v>104</v>
      </c>
      <c r="R65" s="244" t="s">
        <v>106</v>
      </c>
      <c r="T65" s="322" t="s">
        <v>103</v>
      </c>
      <c r="U65" s="244" t="s">
        <v>104</v>
      </c>
      <c r="V65" s="244" t="s">
        <v>106</v>
      </c>
      <c r="X65" s="322" t="s">
        <v>103</v>
      </c>
      <c r="Y65" s="244" t="s">
        <v>104</v>
      </c>
      <c r="Z65" s="244" t="s">
        <v>106</v>
      </c>
    </row>
    <row r="66" spans="1:26" ht="19.95" hidden="1" customHeight="1" outlineLevel="1" thickBot="1" x14ac:dyDescent="0.3">
      <c r="A66" s="232">
        <v>1</v>
      </c>
      <c r="B66" s="208"/>
      <c r="C66" s="208"/>
      <c r="D66" s="208"/>
      <c r="E66" s="208"/>
      <c r="F66" s="208"/>
      <c r="G66" s="208"/>
      <c r="H66" s="208"/>
      <c r="I66" s="208"/>
      <c r="J66" s="208"/>
      <c r="K66" s="208"/>
      <c r="L66" s="179">
        <f>B66+D66+F66+H66+J66</f>
        <v>0</v>
      </c>
      <c r="M66" s="179">
        <f>C66+E66+G66+I66+K66</f>
        <v>0</v>
      </c>
      <c r="N66" s="321">
        <f>(L66+M66)/2</f>
        <v>0</v>
      </c>
      <c r="O66" s="237"/>
      <c r="P66" s="179">
        <f t="shared" ref="P66:P75" si="30">L66*$Q$25</f>
        <v>0</v>
      </c>
      <c r="Q66" s="179">
        <f t="shared" ref="Q66:Q75" si="31">M66*$Q$25</f>
        <v>0</v>
      </c>
      <c r="R66" s="321">
        <f>(P66+Q66)/2</f>
        <v>0</v>
      </c>
      <c r="T66" s="179">
        <f>P66*$U$25</f>
        <v>0</v>
      </c>
      <c r="U66" s="179">
        <f>Q66*$U$25</f>
        <v>0</v>
      </c>
      <c r="V66" s="321">
        <f>(T66+U66)/2</f>
        <v>0</v>
      </c>
      <c r="X66" s="179">
        <f>T66+T49</f>
        <v>0</v>
      </c>
      <c r="Y66" s="179">
        <f>U66+U49</f>
        <v>0</v>
      </c>
      <c r="Z66" s="321">
        <f>(X66+Y66)/2</f>
        <v>0</v>
      </c>
    </row>
    <row r="67" spans="1:26" ht="19.95" hidden="1" customHeight="1" outlineLevel="1" thickBot="1" x14ac:dyDescent="0.3">
      <c r="A67" s="232">
        <v>2</v>
      </c>
      <c r="B67" s="208"/>
      <c r="C67" s="208"/>
      <c r="D67" s="208"/>
      <c r="E67" s="208"/>
      <c r="F67" s="208"/>
      <c r="G67" s="208"/>
      <c r="H67" s="208"/>
      <c r="I67" s="208"/>
      <c r="J67" s="208"/>
      <c r="K67" s="208"/>
      <c r="L67" s="179">
        <f t="shared" ref="L67:L75" si="32">B67+D67+F67+H67+J67</f>
        <v>0</v>
      </c>
      <c r="M67" s="179">
        <f t="shared" ref="M67:M75" si="33">C67+E67+G67+I67+K67</f>
        <v>0</v>
      </c>
      <c r="N67" s="321">
        <f t="shared" ref="N67:N75" si="34">(L67+M67)/2</f>
        <v>0</v>
      </c>
      <c r="O67" s="237"/>
      <c r="P67" s="179">
        <f t="shared" si="30"/>
        <v>0</v>
      </c>
      <c r="Q67" s="179">
        <f t="shared" si="31"/>
        <v>0</v>
      </c>
      <c r="R67" s="321">
        <f t="shared" ref="R67:R75" si="35">(P67+Q67)/2</f>
        <v>0</v>
      </c>
      <c r="T67" s="179">
        <f t="shared" ref="T67:T75" si="36">P67*$U$25</f>
        <v>0</v>
      </c>
      <c r="U67" s="179">
        <f t="shared" ref="U67:U75" si="37">Q67*$U$25</f>
        <v>0</v>
      </c>
      <c r="V67" s="321">
        <f t="shared" ref="V67:V75" si="38">(T67+U67)/2</f>
        <v>0</v>
      </c>
      <c r="X67" s="179">
        <f t="shared" ref="X67:X74" si="39">T67+T50</f>
        <v>0</v>
      </c>
      <c r="Y67" s="179">
        <f t="shared" ref="Y67:Y75" si="40">U67+U50</f>
        <v>0</v>
      </c>
      <c r="Z67" s="321">
        <f t="shared" ref="Z67" si="41">(X67+Y67)/2</f>
        <v>0</v>
      </c>
    </row>
    <row r="68" spans="1:26" ht="19.95" hidden="1" customHeight="1" outlineLevel="1" thickBot="1" x14ac:dyDescent="0.3">
      <c r="A68" s="232">
        <v>3</v>
      </c>
      <c r="B68" s="208"/>
      <c r="C68" s="208"/>
      <c r="D68" s="208"/>
      <c r="E68" s="208"/>
      <c r="F68" s="208"/>
      <c r="G68" s="208"/>
      <c r="H68" s="208"/>
      <c r="I68" s="208"/>
      <c r="J68" s="208"/>
      <c r="K68" s="208"/>
      <c r="L68" s="179">
        <f t="shared" si="32"/>
        <v>0</v>
      </c>
      <c r="M68" s="179">
        <f t="shared" si="33"/>
        <v>0</v>
      </c>
      <c r="N68" s="321">
        <f t="shared" si="34"/>
        <v>0</v>
      </c>
      <c r="O68" s="237"/>
      <c r="P68" s="179">
        <f t="shared" si="30"/>
        <v>0</v>
      </c>
      <c r="Q68" s="179">
        <f t="shared" si="31"/>
        <v>0</v>
      </c>
      <c r="R68" s="321">
        <f t="shared" si="35"/>
        <v>0</v>
      </c>
      <c r="T68" s="179">
        <f t="shared" si="36"/>
        <v>0</v>
      </c>
      <c r="U68" s="179">
        <f t="shared" si="37"/>
        <v>0</v>
      </c>
      <c r="V68" s="321">
        <f t="shared" si="38"/>
        <v>0</v>
      </c>
      <c r="X68" s="179">
        <f t="shared" si="39"/>
        <v>0</v>
      </c>
      <c r="Y68" s="179">
        <f t="shared" si="40"/>
        <v>0</v>
      </c>
      <c r="Z68" s="321">
        <f>(X68+Y68)/2</f>
        <v>0</v>
      </c>
    </row>
    <row r="69" spans="1:26" ht="19.95" hidden="1" customHeight="1" outlineLevel="1" thickBot="1" x14ac:dyDescent="0.3">
      <c r="A69" s="232">
        <v>4</v>
      </c>
      <c r="B69" s="208"/>
      <c r="C69" s="208"/>
      <c r="D69" s="208"/>
      <c r="E69" s="208"/>
      <c r="F69" s="208"/>
      <c r="G69" s="208"/>
      <c r="H69" s="208"/>
      <c r="I69" s="208"/>
      <c r="J69" s="208"/>
      <c r="K69" s="208"/>
      <c r="L69" s="179">
        <f t="shared" si="32"/>
        <v>0</v>
      </c>
      <c r="M69" s="179">
        <f t="shared" si="33"/>
        <v>0</v>
      </c>
      <c r="N69" s="321">
        <f t="shared" si="34"/>
        <v>0</v>
      </c>
      <c r="O69" s="237"/>
      <c r="P69" s="179">
        <f t="shared" si="30"/>
        <v>0</v>
      </c>
      <c r="Q69" s="179">
        <f t="shared" si="31"/>
        <v>0</v>
      </c>
      <c r="R69" s="321">
        <f t="shared" si="35"/>
        <v>0</v>
      </c>
      <c r="T69" s="179">
        <f t="shared" si="36"/>
        <v>0</v>
      </c>
      <c r="U69" s="179">
        <f t="shared" si="37"/>
        <v>0</v>
      </c>
      <c r="V69" s="321">
        <f t="shared" si="38"/>
        <v>0</v>
      </c>
      <c r="X69" s="179">
        <f t="shared" si="39"/>
        <v>0</v>
      </c>
      <c r="Y69" s="179">
        <f t="shared" si="40"/>
        <v>0</v>
      </c>
      <c r="Z69" s="321">
        <f t="shared" ref="Z69:Z75" si="42">(X69+Y69)/2</f>
        <v>0</v>
      </c>
    </row>
    <row r="70" spans="1:26" ht="19.95" hidden="1" customHeight="1" outlineLevel="1" thickBot="1" x14ac:dyDescent="0.3">
      <c r="A70" s="232">
        <v>5</v>
      </c>
      <c r="B70" s="208"/>
      <c r="C70" s="208"/>
      <c r="D70" s="208"/>
      <c r="E70" s="208"/>
      <c r="F70" s="208"/>
      <c r="G70" s="208"/>
      <c r="H70" s="208"/>
      <c r="I70" s="208"/>
      <c r="J70" s="208"/>
      <c r="K70" s="208"/>
      <c r="L70" s="179">
        <f t="shared" si="32"/>
        <v>0</v>
      </c>
      <c r="M70" s="179">
        <f t="shared" si="33"/>
        <v>0</v>
      </c>
      <c r="N70" s="321">
        <f t="shared" si="34"/>
        <v>0</v>
      </c>
      <c r="O70" s="237"/>
      <c r="P70" s="179">
        <f t="shared" si="30"/>
        <v>0</v>
      </c>
      <c r="Q70" s="179">
        <f t="shared" si="31"/>
        <v>0</v>
      </c>
      <c r="R70" s="321">
        <f t="shared" si="35"/>
        <v>0</v>
      </c>
      <c r="T70" s="179">
        <f t="shared" si="36"/>
        <v>0</v>
      </c>
      <c r="U70" s="179">
        <f t="shared" si="37"/>
        <v>0</v>
      </c>
      <c r="V70" s="321">
        <f t="shared" si="38"/>
        <v>0</v>
      </c>
      <c r="X70" s="179">
        <f t="shared" si="39"/>
        <v>0</v>
      </c>
      <c r="Y70" s="179">
        <f t="shared" si="40"/>
        <v>0</v>
      </c>
      <c r="Z70" s="321">
        <f t="shared" si="42"/>
        <v>0</v>
      </c>
    </row>
    <row r="71" spans="1:26" ht="19.95" hidden="1" customHeight="1" outlineLevel="1" thickBot="1" x14ac:dyDescent="0.3">
      <c r="A71" s="232">
        <v>6</v>
      </c>
      <c r="B71" s="208"/>
      <c r="C71" s="208"/>
      <c r="D71" s="208"/>
      <c r="E71" s="208"/>
      <c r="F71" s="208"/>
      <c r="G71" s="208"/>
      <c r="H71" s="208"/>
      <c r="I71" s="208"/>
      <c r="J71" s="208"/>
      <c r="K71" s="208"/>
      <c r="L71" s="179">
        <f t="shared" si="32"/>
        <v>0</v>
      </c>
      <c r="M71" s="179">
        <f t="shared" si="33"/>
        <v>0</v>
      </c>
      <c r="N71" s="321">
        <f t="shared" si="34"/>
        <v>0</v>
      </c>
      <c r="O71" s="237"/>
      <c r="P71" s="179">
        <f t="shared" si="30"/>
        <v>0</v>
      </c>
      <c r="Q71" s="179">
        <f t="shared" si="31"/>
        <v>0</v>
      </c>
      <c r="R71" s="321">
        <f t="shared" si="35"/>
        <v>0</v>
      </c>
      <c r="T71" s="179">
        <f t="shared" si="36"/>
        <v>0</v>
      </c>
      <c r="U71" s="179">
        <f t="shared" si="37"/>
        <v>0</v>
      </c>
      <c r="V71" s="321">
        <f t="shared" si="38"/>
        <v>0</v>
      </c>
      <c r="X71" s="179">
        <f t="shared" si="39"/>
        <v>0</v>
      </c>
      <c r="Y71" s="179">
        <f t="shared" si="40"/>
        <v>0</v>
      </c>
      <c r="Z71" s="321">
        <f t="shared" si="42"/>
        <v>0</v>
      </c>
    </row>
    <row r="72" spans="1:26" ht="19.95" hidden="1" customHeight="1" outlineLevel="1" thickBot="1" x14ac:dyDescent="0.3">
      <c r="A72" s="232">
        <v>7</v>
      </c>
      <c r="B72" s="208"/>
      <c r="C72" s="208"/>
      <c r="D72" s="208"/>
      <c r="E72" s="208"/>
      <c r="F72" s="208"/>
      <c r="G72" s="208"/>
      <c r="H72" s="208"/>
      <c r="I72" s="208"/>
      <c r="J72" s="208"/>
      <c r="K72" s="208"/>
      <c r="L72" s="179">
        <f t="shared" si="32"/>
        <v>0</v>
      </c>
      <c r="M72" s="179">
        <f t="shared" si="33"/>
        <v>0</v>
      </c>
      <c r="N72" s="321">
        <f t="shared" si="34"/>
        <v>0</v>
      </c>
      <c r="O72" s="237"/>
      <c r="P72" s="179">
        <f t="shared" si="30"/>
        <v>0</v>
      </c>
      <c r="Q72" s="179">
        <f t="shared" si="31"/>
        <v>0</v>
      </c>
      <c r="R72" s="321">
        <f t="shared" si="35"/>
        <v>0</v>
      </c>
      <c r="T72" s="179">
        <f t="shared" si="36"/>
        <v>0</v>
      </c>
      <c r="U72" s="179">
        <f t="shared" si="37"/>
        <v>0</v>
      </c>
      <c r="V72" s="321">
        <f t="shared" si="38"/>
        <v>0</v>
      </c>
      <c r="X72" s="179">
        <f t="shared" si="39"/>
        <v>0</v>
      </c>
      <c r="Y72" s="179">
        <f t="shared" si="40"/>
        <v>0</v>
      </c>
      <c r="Z72" s="321">
        <f t="shared" si="42"/>
        <v>0</v>
      </c>
    </row>
    <row r="73" spans="1:26" ht="19.95" hidden="1" customHeight="1" outlineLevel="1" thickBot="1" x14ac:dyDescent="0.3">
      <c r="A73" s="232">
        <v>8</v>
      </c>
      <c r="B73" s="208"/>
      <c r="C73" s="208"/>
      <c r="D73" s="208"/>
      <c r="E73" s="208"/>
      <c r="F73" s="208"/>
      <c r="G73" s="208"/>
      <c r="H73" s="208"/>
      <c r="I73" s="208"/>
      <c r="J73" s="208"/>
      <c r="K73" s="208"/>
      <c r="L73" s="179">
        <f t="shared" si="32"/>
        <v>0</v>
      </c>
      <c r="M73" s="179">
        <f t="shared" si="33"/>
        <v>0</v>
      </c>
      <c r="N73" s="321">
        <f t="shared" si="34"/>
        <v>0</v>
      </c>
      <c r="O73" s="237"/>
      <c r="P73" s="179">
        <f t="shared" si="30"/>
        <v>0</v>
      </c>
      <c r="Q73" s="179">
        <f t="shared" si="31"/>
        <v>0</v>
      </c>
      <c r="R73" s="321">
        <f t="shared" si="35"/>
        <v>0</v>
      </c>
      <c r="T73" s="179">
        <f t="shared" si="36"/>
        <v>0</v>
      </c>
      <c r="U73" s="179">
        <f t="shared" si="37"/>
        <v>0</v>
      </c>
      <c r="V73" s="321">
        <f t="shared" si="38"/>
        <v>0</v>
      </c>
      <c r="X73" s="179">
        <f t="shared" si="39"/>
        <v>0</v>
      </c>
      <c r="Y73" s="179">
        <f t="shared" si="40"/>
        <v>0</v>
      </c>
      <c r="Z73" s="321">
        <f t="shared" si="42"/>
        <v>0</v>
      </c>
    </row>
    <row r="74" spans="1:26" ht="19.95" hidden="1" customHeight="1" outlineLevel="1" thickBot="1" x14ac:dyDescent="0.3">
      <c r="A74" s="232">
        <v>9</v>
      </c>
      <c r="B74" s="208"/>
      <c r="C74" s="208"/>
      <c r="D74" s="208"/>
      <c r="E74" s="208"/>
      <c r="F74" s="208"/>
      <c r="G74" s="208"/>
      <c r="H74" s="208"/>
      <c r="I74" s="208"/>
      <c r="J74" s="208"/>
      <c r="K74" s="208"/>
      <c r="L74" s="179">
        <f t="shared" si="32"/>
        <v>0</v>
      </c>
      <c r="M74" s="179">
        <f t="shared" si="33"/>
        <v>0</v>
      </c>
      <c r="N74" s="321">
        <f t="shared" si="34"/>
        <v>0</v>
      </c>
      <c r="O74" s="237"/>
      <c r="P74" s="179">
        <f t="shared" si="30"/>
        <v>0</v>
      </c>
      <c r="Q74" s="179">
        <f t="shared" si="31"/>
        <v>0</v>
      </c>
      <c r="R74" s="321">
        <f t="shared" si="35"/>
        <v>0</v>
      </c>
      <c r="T74" s="179">
        <f t="shared" si="36"/>
        <v>0</v>
      </c>
      <c r="U74" s="179">
        <f t="shared" si="37"/>
        <v>0</v>
      </c>
      <c r="V74" s="321">
        <f t="shared" si="38"/>
        <v>0</v>
      </c>
      <c r="X74" s="179">
        <f t="shared" si="39"/>
        <v>0</v>
      </c>
      <c r="Y74" s="179">
        <f t="shared" si="40"/>
        <v>0</v>
      </c>
      <c r="Z74" s="321">
        <f t="shared" si="42"/>
        <v>0</v>
      </c>
    </row>
    <row r="75" spans="1:26" ht="19.95" hidden="1" customHeight="1" outlineLevel="1" thickBot="1" x14ac:dyDescent="0.3">
      <c r="A75" s="232">
        <v>10</v>
      </c>
      <c r="B75" s="208"/>
      <c r="C75" s="208"/>
      <c r="D75" s="208"/>
      <c r="E75" s="208"/>
      <c r="F75" s="208"/>
      <c r="G75" s="208"/>
      <c r="H75" s="208"/>
      <c r="I75" s="208"/>
      <c r="J75" s="208"/>
      <c r="K75" s="208"/>
      <c r="L75" s="179">
        <f t="shared" si="32"/>
        <v>0</v>
      </c>
      <c r="M75" s="179">
        <f t="shared" si="33"/>
        <v>0</v>
      </c>
      <c r="N75" s="321">
        <f t="shared" si="34"/>
        <v>0</v>
      </c>
      <c r="O75" s="237"/>
      <c r="P75" s="179">
        <f t="shared" si="30"/>
        <v>0</v>
      </c>
      <c r="Q75" s="179">
        <f t="shared" si="31"/>
        <v>0</v>
      </c>
      <c r="R75" s="321">
        <f t="shared" si="35"/>
        <v>0</v>
      </c>
      <c r="T75" s="179">
        <f t="shared" si="36"/>
        <v>0</v>
      </c>
      <c r="U75" s="179">
        <f t="shared" si="37"/>
        <v>0</v>
      </c>
      <c r="V75" s="321">
        <f t="shared" si="38"/>
        <v>0</v>
      </c>
      <c r="X75" s="179">
        <f>T75+T58</f>
        <v>0</v>
      </c>
      <c r="Y75" s="179">
        <f t="shared" si="40"/>
        <v>0</v>
      </c>
      <c r="Z75" s="321">
        <f t="shared" si="42"/>
        <v>0</v>
      </c>
    </row>
    <row r="76" spans="1:26" ht="19.95" hidden="1" customHeight="1" outlineLevel="1" thickBot="1" x14ac:dyDescent="0.3">
      <c r="A76" s="474" t="s">
        <v>122</v>
      </c>
      <c r="B76" s="475"/>
      <c r="C76" s="475"/>
      <c r="D76" s="475"/>
      <c r="E76" s="475"/>
      <c r="F76" s="475"/>
      <c r="G76" s="475"/>
      <c r="H76" s="475"/>
      <c r="I76" s="475"/>
      <c r="J76" s="475"/>
      <c r="K76" s="476"/>
      <c r="L76" s="180">
        <f>SUM(L66:L75)</f>
        <v>0</v>
      </c>
      <c r="M76" s="181">
        <f>SUM(M66:M75)</f>
        <v>0</v>
      </c>
      <c r="N76" s="180">
        <f>SUM(N66:N75)</f>
        <v>0</v>
      </c>
      <c r="O76" s="237"/>
      <c r="P76" s="180">
        <f>SUM(P66:P75)</f>
        <v>0</v>
      </c>
      <c r="Q76" s="181">
        <f>SUM(Q66:Q75)</f>
        <v>0</v>
      </c>
      <c r="R76" s="180">
        <f>SUM(R66:R75)</f>
        <v>0</v>
      </c>
      <c r="T76" s="180">
        <f>SUM(T66:T75)</f>
        <v>0</v>
      </c>
      <c r="U76" s="181">
        <f>SUM(U66:U75)</f>
        <v>0</v>
      </c>
      <c r="V76" s="180">
        <f>SUM(V66:V75)</f>
        <v>0</v>
      </c>
      <c r="X76" s="180">
        <f>SUM(X66:X75)</f>
        <v>0</v>
      </c>
      <c r="Y76" s="181">
        <f>SUM(Y66:Y75)</f>
        <v>0</v>
      </c>
      <c r="Z76" s="180">
        <f>SUM(Z66:Z75)</f>
        <v>0</v>
      </c>
    </row>
    <row r="77" spans="1:26" ht="45" customHeight="1" collapsed="1" x14ac:dyDescent="0.25"/>
    <row r="78" spans="1:26" ht="45" customHeight="1" x14ac:dyDescent="0.25">
      <c r="A78" s="230" t="s">
        <v>52</v>
      </c>
      <c r="B78" s="445">
        <f>'3.3a- CBA - Costs'!B40:C40</f>
        <v>0</v>
      </c>
      <c r="C78" s="446"/>
      <c r="D78" s="356"/>
      <c r="E78" s="324"/>
      <c r="F78" s="356"/>
      <c r="G78" s="324"/>
      <c r="H78" s="178"/>
      <c r="I78" s="178"/>
      <c r="J78" s="178"/>
      <c r="K78" s="195"/>
      <c r="N78" s="329"/>
    </row>
    <row r="79" spans="1:26" ht="45" customHeight="1" x14ac:dyDescent="0.25">
      <c r="A79" s="230" t="s">
        <v>15</v>
      </c>
      <c r="B79" s="467">
        <f>'3.3a- CBA - Costs'!B41:C41</f>
        <v>0</v>
      </c>
      <c r="C79" s="468"/>
      <c r="D79" s="356"/>
      <c r="E79" s="324"/>
      <c r="F79" s="356"/>
      <c r="G79" s="324"/>
      <c r="H79" s="178"/>
      <c r="I79" s="178"/>
      <c r="J79" s="178"/>
      <c r="K79" s="191"/>
      <c r="N79" s="205"/>
    </row>
    <row r="80" spans="1:26" ht="12" customHeight="1" thickBot="1" x14ac:dyDescent="0.3">
      <c r="A80" s="238"/>
      <c r="B80" s="238"/>
      <c r="C80" s="238"/>
      <c r="D80" s="334"/>
      <c r="E80" s="324"/>
      <c r="F80" s="334"/>
      <c r="G80" s="324"/>
      <c r="H80" s="175"/>
      <c r="I80" s="175"/>
      <c r="J80" s="175"/>
      <c r="K80" s="239"/>
      <c r="O80" s="237"/>
    </row>
    <row r="81" spans="1:22" ht="30" customHeight="1" thickBot="1" x14ac:dyDescent="0.3">
      <c r="A81" s="484" t="s">
        <v>230</v>
      </c>
      <c r="B81" s="485"/>
      <c r="C81" s="485"/>
      <c r="D81" s="485"/>
      <c r="E81" s="485"/>
      <c r="F81" s="485"/>
      <c r="G81" s="485"/>
      <c r="H81" s="485"/>
      <c r="I81" s="485"/>
      <c r="J81" s="485"/>
      <c r="K81" s="486"/>
      <c r="L81" s="480"/>
      <c r="M81" s="480"/>
      <c r="N81" s="481"/>
      <c r="O81" s="237"/>
      <c r="P81" s="482" t="s">
        <v>210</v>
      </c>
      <c r="Q81" s="482"/>
      <c r="R81" s="482"/>
      <c r="T81" s="482" t="s">
        <v>206</v>
      </c>
      <c r="U81" s="482"/>
      <c r="V81" s="482"/>
    </row>
    <row r="82" spans="1:22" ht="15" customHeight="1" thickBot="1" x14ac:dyDescent="0.3">
      <c r="A82" s="199"/>
      <c r="B82" s="199"/>
      <c r="C82" s="199"/>
      <c r="D82" s="199"/>
      <c r="E82" s="199"/>
      <c r="F82" s="199"/>
      <c r="G82" s="199"/>
      <c r="H82" s="199"/>
      <c r="I82" s="199"/>
      <c r="J82" s="199"/>
      <c r="K82" s="199"/>
      <c r="L82" s="175"/>
      <c r="M82" s="175"/>
      <c r="N82" s="206"/>
      <c r="O82" s="237"/>
      <c r="Q82" s="332">
        <v>0.8</v>
      </c>
      <c r="U82" s="332">
        <v>1</v>
      </c>
    </row>
    <row r="83" spans="1:22" ht="19.95" customHeight="1" thickBot="1" x14ac:dyDescent="0.3">
      <c r="A83" s="220" t="s">
        <v>112</v>
      </c>
      <c r="B83" s="458" t="s">
        <v>208</v>
      </c>
      <c r="C83" s="459"/>
      <c r="D83" s="459"/>
      <c r="E83" s="459"/>
      <c r="F83" s="459"/>
      <c r="G83" s="460"/>
      <c r="H83" s="458" t="s">
        <v>139</v>
      </c>
      <c r="I83" s="459"/>
      <c r="J83" s="459"/>
      <c r="K83" s="460"/>
      <c r="L83" s="473" t="s">
        <v>202</v>
      </c>
      <c r="M83" s="453"/>
      <c r="N83" s="464"/>
      <c r="O83" s="483"/>
      <c r="P83" s="473" t="s">
        <v>209</v>
      </c>
      <c r="Q83" s="453"/>
      <c r="R83" s="464"/>
      <c r="T83" s="473" t="s">
        <v>209</v>
      </c>
      <c r="U83" s="453"/>
      <c r="V83" s="464"/>
    </row>
    <row r="84" spans="1:22" ht="19.95" customHeight="1" thickBot="1" x14ac:dyDescent="0.3">
      <c r="A84" s="358" t="s">
        <v>113</v>
      </c>
      <c r="B84" s="469" t="s">
        <v>200</v>
      </c>
      <c r="C84" s="469"/>
      <c r="D84" s="469" t="s">
        <v>211</v>
      </c>
      <c r="E84" s="469"/>
      <c r="F84" s="456" t="s">
        <v>162</v>
      </c>
      <c r="G84" s="457"/>
      <c r="H84" s="469" t="s">
        <v>205</v>
      </c>
      <c r="I84" s="469"/>
      <c r="J84" s="456" t="s">
        <v>207</v>
      </c>
      <c r="K84" s="457"/>
      <c r="L84" s="454"/>
      <c r="M84" s="455"/>
      <c r="N84" s="465"/>
      <c r="O84" s="483"/>
      <c r="P84" s="454"/>
      <c r="Q84" s="455"/>
      <c r="R84" s="465"/>
      <c r="T84" s="454"/>
      <c r="U84" s="455"/>
      <c r="V84" s="465"/>
    </row>
    <row r="85" spans="1:22" ht="19.95" customHeight="1" thickBot="1" x14ac:dyDescent="0.3">
      <c r="A85" s="220" t="s">
        <v>105</v>
      </c>
      <c r="B85" s="396" t="s">
        <v>101</v>
      </c>
      <c r="C85" s="396" t="s">
        <v>104</v>
      </c>
      <c r="D85" s="396" t="s">
        <v>101</v>
      </c>
      <c r="E85" s="396" t="s">
        <v>104</v>
      </c>
      <c r="F85" s="396" t="s">
        <v>101</v>
      </c>
      <c r="G85" s="396" t="s">
        <v>104</v>
      </c>
      <c r="H85" s="396" t="s">
        <v>101</v>
      </c>
      <c r="I85" s="396" t="s">
        <v>104</v>
      </c>
      <c r="J85" s="396" t="s">
        <v>101</v>
      </c>
      <c r="K85" s="396" t="s">
        <v>104</v>
      </c>
      <c r="L85" s="243" t="s">
        <v>103</v>
      </c>
      <c r="M85" s="244" t="s">
        <v>104</v>
      </c>
      <c r="N85" s="244" t="s">
        <v>106</v>
      </c>
      <c r="O85" s="240"/>
      <c r="P85" s="322" t="s">
        <v>103</v>
      </c>
      <c r="Q85" s="244" t="s">
        <v>104</v>
      </c>
      <c r="R85" s="244" t="s">
        <v>106</v>
      </c>
      <c r="T85" s="322" t="s">
        <v>103</v>
      </c>
      <c r="U85" s="244" t="s">
        <v>104</v>
      </c>
      <c r="V85" s="244" t="s">
        <v>106</v>
      </c>
    </row>
    <row r="86" spans="1:22" ht="19.95" customHeight="1" thickBot="1" x14ac:dyDescent="0.3">
      <c r="A86" s="232">
        <v>1</v>
      </c>
      <c r="B86" s="208"/>
      <c r="C86" s="208"/>
      <c r="D86" s="208"/>
      <c r="E86" s="208"/>
      <c r="F86" s="208"/>
      <c r="G86" s="208"/>
      <c r="H86" s="208"/>
      <c r="I86" s="208"/>
      <c r="J86" s="208"/>
      <c r="K86" s="208"/>
      <c r="L86" s="179">
        <f>B86+D86+F86+H86+J86</f>
        <v>0</v>
      </c>
      <c r="M86" s="179">
        <f>C86+E86+G86+I86+K86</f>
        <v>0</v>
      </c>
      <c r="N86" s="321">
        <f>(L86+M86)/2</f>
        <v>0</v>
      </c>
      <c r="O86" s="241"/>
      <c r="P86" s="179">
        <f t="shared" ref="P86:P95" si="43">L86*$Q$8</f>
        <v>0</v>
      </c>
      <c r="Q86" s="179">
        <f t="shared" ref="Q86:Q95" si="44">M86*$Q$8</f>
        <v>0</v>
      </c>
      <c r="R86" s="321">
        <f>(P86+Q86)/2</f>
        <v>0</v>
      </c>
      <c r="T86" s="179">
        <f>P86*$U$8</f>
        <v>0</v>
      </c>
      <c r="U86" s="179">
        <f>Q86*$U$8</f>
        <v>0</v>
      </c>
      <c r="V86" s="321">
        <f>(T86+U86)/2</f>
        <v>0</v>
      </c>
    </row>
    <row r="87" spans="1:22" ht="19.95" customHeight="1" thickBot="1" x14ac:dyDescent="0.3">
      <c r="A87" s="232">
        <v>2</v>
      </c>
      <c r="B87" s="208"/>
      <c r="C87" s="208"/>
      <c r="D87" s="208"/>
      <c r="E87" s="208"/>
      <c r="F87" s="208"/>
      <c r="G87" s="208"/>
      <c r="H87" s="208"/>
      <c r="I87" s="208"/>
      <c r="J87" s="208"/>
      <c r="K87" s="208"/>
      <c r="L87" s="179">
        <f t="shared" ref="L87:L95" si="45">B87+D87+F87+H87+J87</f>
        <v>0</v>
      </c>
      <c r="M87" s="179">
        <f t="shared" ref="M87:M95" si="46">C87+E87+G87+I87+K87</f>
        <v>0</v>
      </c>
      <c r="N87" s="321">
        <f t="shared" ref="N87:N95" si="47">(L87+M87)/2</f>
        <v>0</v>
      </c>
      <c r="O87" s="241"/>
      <c r="P87" s="179">
        <f t="shared" si="43"/>
        <v>0</v>
      </c>
      <c r="Q87" s="179">
        <f t="shared" si="44"/>
        <v>0</v>
      </c>
      <c r="R87" s="321">
        <f t="shared" ref="R87:R95" si="48">(P87+Q87)/2</f>
        <v>0</v>
      </c>
      <c r="T87" s="179">
        <f t="shared" ref="T87:T95" si="49">P87*$U$8</f>
        <v>0</v>
      </c>
      <c r="U87" s="179">
        <f t="shared" ref="U87:U95" si="50">Q87*$U$8</f>
        <v>0</v>
      </c>
      <c r="V87" s="321">
        <f t="shared" ref="V87:V95" si="51">(T87+U87)/2</f>
        <v>0</v>
      </c>
    </row>
    <row r="88" spans="1:22" ht="19.95" customHeight="1" thickBot="1" x14ac:dyDescent="0.3">
      <c r="A88" s="232">
        <v>3</v>
      </c>
      <c r="B88" s="208"/>
      <c r="C88" s="208"/>
      <c r="D88" s="208"/>
      <c r="E88" s="208"/>
      <c r="F88" s="208"/>
      <c r="G88" s="208"/>
      <c r="H88" s="208"/>
      <c r="I88" s="208"/>
      <c r="J88" s="208"/>
      <c r="K88" s="208"/>
      <c r="L88" s="179">
        <f t="shared" si="45"/>
        <v>0</v>
      </c>
      <c r="M88" s="179">
        <f t="shared" si="46"/>
        <v>0</v>
      </c>
      <c r="N88" s="321">
        <f t="shared" si="47"/>
        <v>0</v>
      </c>
      <c r="O88" s="241"/>
      <c r="P88" s="179">
        <f t="shared" si="43"/>
        <v>0</v>
      </c>
      <c r="Q88" s="179">
        <f t="shared" si="44"/>
        <v>0</v>
      </c>
      <c r="R88" s="321">
        <f t="shared" si="48"/>
        <v>0</v>
      </c>
      <c r="T88" s="179">
        <f t="shared" si="49"/>
        <v>0</v>
      </c>
      <c r="U88" s="179">
        <f t="shared" si="50"/>
        <v>0</v>
      </c>
      <c r="V88" s="321">
        <f t="shared" si="51"/>
        <v>0</v>
      </c>
    </row>
    <row r="89" spans="1:22" ht="19.95" customHeight="1" thickBot="1" x14ac:dyDescent="0.3">
      <c r="A89" s="232">
        <v>4</v>
      </c>
      <c r="B89" s="208"/>
      <c r="C89" s="208"/>
      <c r="D89" s="208"/>
      <c r="E89" s="208"/>
      <c r="F89" s="208"/>
      <c r="G89" s="208"/>
      <c r="H89" s="208"/>
      <c r="I89" s="208"/>
      <c r="J89" s="208"/>
      <c r="K89" s="208"/>
      <c r="L89" s="179">
        <f t="shared" si="45"/>
        <v>0</v>
      </c>
      <c r="M89" s="179">
        <f t="shared" si="46"/>
        <v>0</v>
      </c>
      <c r="N89" s="321">
        <f t="shared" si="47"/>
        <v>0</v>
      </c>
      <c r="O89" s="241"/>
      <c r="P89" s="179">
        <f t="shared" si="43"/>
        <v>0</v>
      </c>
      <c r="Q89" s="179">
        <f t="shared" si="44"/>
        <v>0</v>
      </c>
      <c r="R89" s="321">
        <f t="shared" si="48"/>
        <v>0</v>
      </c>
      <c r="T89" s="179">
        <f t="shared" si="49"/>
        <v>0</v>
      </c>
      <c r="U89" s="179">
        <f t="shared" si="50"/>
        <v>0</v>
      </c>
      <c r="V89" s="321">
        <f t="shared" si="51"/>
        <v>0</v>
      </c>
    </row>
    <row r="90" spans="1:22" ht="19.95" customHeight="1" thickBot="1" x14ac:dyDescent="0.3">
      <c r="A90" s="232">
        <v>5</v>
      </c>
      <c r="B90" s="208"/>
      <c r="C90" s="208"/>
      <c r="D90" s="208"/>
      <c r="E90" s="208"/>
      <c r="F90" s="208"/>
      <c r="G90" s="208"/>
      <c r="H90" s="208"/>
      <c r="I90" s="208"/>
      <c r="J90" s="208"/>
      <c r="K90" s="208"/>
      <c r="L90" s="179">
        <f t="shared" si="45"/>
        <v>0</v>
      </c>
      <c r="M90" s="179">
        <f t="shared" si="46"/>
        <v>0</v>
      </c>
      <c r="N90" s="321">
        <f t="shared" si="47"/>
        <v>0</v>
      </c>
      <c r="O90" s="241"/>
      <c r="P90" s="179">
        <f t="shared" si="43"/>
        <v>0</v>
      </c>
      <c r="Q90" s="179">
        <f t="shared" si="44"/>
        <v>0</v>
      </c>
      <c r="R90" s="321">
        <f t="shared" si="48"/>
        <v>0</v>
      </c>
      <c r="T90" s="179">
        <f t="shared" si="49"/>
        <v>0</v>
      </c>
      <c r="U90" s="179">
        <f t="shared" si="50"/>
        <v>0</v>
      </c>
      <c r="V90" s="321">
        <f t="shared" si="51"/>
        <v>0</v>
      </c>
    </row>
    <row r="91" spans="1:22" ht="19.95" customHeight="1" thickBot="1" x14ac:dyDescent="0.3">
      <c r="A91" s="232">
        <v>6</v>
      </c>
      <c r="B91" s="208"/>
      <c r="C91" s="208"/>
      <c r="D91" s="208"/>
      <c r="E91" s="208"/>
      <c r="F91" s="208"/>
      <c r="G91" s="208"/>
      <c r="H91" s="208"/>
      <c r="I91" s="208"/>
      <c r="J91" s="208"/>
      <c r="K91" s="208"/>
      <c r="L91" s="179">
        <f t="shared" si="45"/>
        <v>0</v>
      </c>
      <c r="M91" s="179">
        <f t="shared" si="46"/>
        <v>0</v>
      </c>
      <c r="N91" s="321">
        <f t="shared" si="47"/>
        <v>0</v>
      </c>
      <c r="O91" s="241"/>
      <c r="P91" s="179">
        <f t="shared" si="43"/>
        <v>0</v>
      </c>
      <c r="Q91" s="179">
        <f t="shared" si="44"/>
        <v>0</v>
      </c>
      <c r="R91" s="321">
        <f t="shared" si="48"/>
        <v>0</v>
      </c>
      <c r="T91" s="179">
        <f t="shared" si="49"/>
        <v>0</v>
      </c>
      <c r="U91" s="179">
        <f t="shared" si="50"/>
        <v>0</v>
      </c>
      <c r="V91" s="321">
        <f t="shared" si="51"/>
        <v>0</v>
      </c>
    </row>
    <row r="92" spans="1:22" ht="19.95" customHeight="1" thickBot="1" x14ac:dyDescent="0.3">
      <c r="A92" s="232">
        <v>7</v>
      </c>
      <c r="B92" s="208"/>
      <c r="C92" s="208"/>
      <c r="D92" s="208"/>
      <c r="E92" s="208"/>
      <c r="F92" s="208"/>
      <c r="G92" s="208"/>
      <c r="H92" s="208"/>
      <c r="I92" s="208"/>
      <c r="J92" s="208"/>
      <c r="K92" s="208"/>
      <c r="L92" s="179">
        <f t="shared" si="45"/>
        <v>0</v>
      </c>
      <c r="M92" s="179">
        <f t="shared" si="46"/>
        <v>0</v>
      </c>
      <c r="N92" s="321">
        <f t="shared" si="47"/>
        <v>0</v>
      </c>
      <c r="O92" s="241"/>
      <c r="P92" s="179">
        <f t="shared" si="43"/>
        <v>0</v>
      </c>
      <c r="Q92" s="179">
        <f t="shared" si="44"/>
        <v>0</v>
      </c>
      <c r="R92" s="321">
        <f t="shared" si="48"/>
        <v>0</v>
      </c>
      <c r="T92" s="179">
        <f t="shared" si="49"/>
        <v>0</v>
      </c>
      <c r="U92" s="179">
        <f t="shared" si="50"/>
        <v>0</v>
      </c>
      <c r="V92" s="321">
        <f t="shared" si="51"/>
        <v>0</v>
      </c>
    </row>
    <row r="93" spans="1:22" ht="19.95" customHeight="1" thickBot="1" x14ac:dyDescent="0.3">
      <c r="A93" s="232">
        <v>8</v>
      </c>
      <c r="B93" s="208"/>
      <c r="C93" s="208"/>
      <c r="D93" s="208"/>
      <c r="E93" s="208"/>
      <c r="F93" s="208"/>
      <c r="G93" s="208"/>
      <c r="H93" s="208"/>
      <c r="I93" s="208"/>
      <c r="J93" s="208"/>
      <c r="K93" s="208"/>
      <c r="L93" s="179">
        <f t="shared" si="45"/>
        <v>0</v>
      </c>
      <c r="M93" s="179">
        <f t="shared" si="46"/>
        <v>0</v>
      </c>
      <c r="N93" s="321">
        <f t="shared" si="47"/>
        <v>0</v>
      </c>
      <c r="O93" s="241"/>
      <c r="P93" s="179">
        <f t="shared" si="43"/>
        <v>0</v>
      </c>
      <c r="Q93" s="179">
        <f t="shared" si="44"/>
        <v>0</v>
      </c>
      <c r="R93" s="321">
        <f t="shared" si="48"/>
        <v>0</v>
      </c>
      <c r="T93" s="179">
        <f t="shared" si="49"/>
        <v>0</v>
      </c>
      <c r="U93" s="179">
        <f t="shared" si="50"/>
        <v>0</v>
      </c>
      <c r="V93" s="321">
        <f t="shared" si="51"/>
        <v>0</v>
      </c>
    </row>
    <row r="94" spans="1:22" ht="19.95" customHeight="1" thickBot="1" x14ac:dyDescent="0.3">
      <c r="A94" s="232">
        <v>9</v>
      </c>
      <c r="B94" s="208"/>
      <c r="C94" s="208"/>
      <c r="D94" s="208"/>
      <c r="E94" s="208"/>
      <c r="F94" s="208"/>
      <c r="G94" s="208"/>
      <c r="H94" s="208"/>
      <c r="I94" s="208"/>
      <c r="J94" s="208"/>
      <c r="K94" s="208"/>
      <c r="L94" s="179">
        <f t="shared" si="45"/>
        <v>0</v>
      </c>
      <c r="M94" s="179">
        <f t="shared" si="46"/>
        <v>0</v>
      </c>
      <c r="N94" s="321">
        <f t="shared" si="47"/>
        <v>0</v>
      </c>
      <c r="O94" s="241"/>
      <c r="P94" s="179">
        <f t="shared" si="43"/>
        <v>0</v>
      </c>
      <c r="Q94" s="179">
        <f t="shared" si="44"/>
        <v>0</v>
      </c>
      <c r="R94" s="321">
        <f t="shared" si="48"/>
        <v>0</v>
      </c>
      <c r="T94" s="179">
        <f t="shared" si="49"/>
        <v>0</v>
      </c>
      <c r="U94" s="179">
        <f t="shared" si="50"/>
        <v>0</v>
      </c>
      <c r="V94" s="321">
        <f t="shared" si="51"/>
        <v>0</v>
      </c>
    </row>
    <row r="95" spans="1:22" ht="19.95" customHeight="1" thickBot="1" x14ac:dyDescent="0.3">
      <c r="A95" s="232">
        <v>10</v>
      </c>
      <c r="B95" s="208"/>
      <c r="C95" s="208"/>
      <c r="D95" s="208"/>
      <c r="E95" s="208"/>
      <c r="F95" s="208"/>
      <c r="G95" s="208"/>
      <c r="H95" s="208"/>
      <c r="I95" s="208"/>
      <c r="J95" s="208"/>
      <c r="K95" s="208"/>
      <c r="L95" s="179">
        <f t="shared" si="45"/>
        <v>0</v>
      </c>
      <c r="M95" s="179">
        <f t="shared" si="46"/>
        <v>0</v>
      </c>
      <c r="N95" s="321">
        <f t="shared" si="47"/>
        <v>0</v>
      </c>
      <c r="O95" s="241"/>
      <c r="P95" s="179">
        <f t="shared" si="43"/>
        <v>0</v>
      </c>
      <c r="Q95" s="179">
        <f t="shared" si="44"/>
        <v>0</v>
      </c>
      <c r="R95" s="321">
        <f t="shared" si="48"/>
        <v>0</v>
      </c>
      <c r="T95" s="179">
        <f t="shared" si="49"/>
        <v>0</v>
      </c>
      <c r="U95" s="179">
        <f t="shared" si="50"/>
        <v>0</v>
      </c>
      <c r="V95" s="321">
        <f t="shared" si="51"/>
        <v>0</v>
      </c>
    </row>
    <row r="96" spans="1:22" ht="19.95" customHeight="1" thickBot="1" x14ac:dyDescent="0.35">
      <c r="A96" s="474" t="s">
        <v>122</v>
      </c>
      <c r="B96" s="475"/>
      <c r="C96" s="475"/>
      <c r="D96" s="475"/>
      <c r="E96" s="475"/>
      <c r="F96" s="475"/>
      <c r="G96" s="475"/>
      <c r="H96" s="475"/>
      <c r="I96" s="475"/>
      <c r="J96" s="475"/>
      <c r="K96" s="476"/>
      <c r="L96" s="180">
        <f>SUM(L86:L95)</f>
        <v>0</v>
      </c>
      <c r="M96" s="181">
        <f>SUM(M86:M95)</f>
        <v>0</v>
      </c>
      <c r="N96" s="180">
        <f>SUM(N86:N95)</f>
        <v>0</v>
      </c>
      <c r="O96" s="242"/>
      <c r="P96" s="180">
        <f>SUM(P86:P95)</f>
        <v>0</v>
      </c>
      <c r="Q96" s="181">
        <f>SUM(Q86:Q95)</f>
        <v>0</v>
      </c>
      <c r="R96" s="180">
        <f>SUM(R86:R95)</f>
        <v>0</v>
      </c>
      <c r="T96" s="180">
        <f>SUM(T86:T95)</f>
        <v>0</v>
      </c>
      <c r="U96" s="181">
        <f>SUM(U86:U95)</f>
        <v>0</v>
      </c>
      <c r="V96" s="180">
        <f>SUM(V86:V95)</f>
        <v>0</v>
      </c>
    </row>
    <row r="97" spans="1:26" x14ac:dyDescent="0.25">
      <c r="A97" s="175"/>
      <c r="B97" s="175"/>
      <c r="C97" s="175"/>
      <c r="D97" s="175"/>
      <c r="E97" s="175"/>
      <c r="F97" s="175"/>
      <c r="G97" s="175"/>
      <c r="H97" s="175"/>
      <c r="I97" s="175"/>
      <c r="J97" s="175"/>
      <c r="K97" s="175"/>
      <c r="L97" s="178"/>
      <c r="M97" s="178"/>
      <c r="N97" s="178"/>
      <c r="O97" s="237"/>
    </row>
    <row r="98" spans="1:26" ht="28.95" hidden="1" customHeight="1" outlineLevel="1" thickBot="1" x14ac:dyDescent="0.3">
      <c r="A98" s="477" t="s">
        <v>201</v>
      </c>
      <c r="B98" s="478"/>
      <c r="C98" s="478"/>
      <c r="D98" s="478"/>
      <c r="E98" s="478"/>
      <c r="F98" s="478"/>
      <c r="G98" s="478"/>
      <c r="H98" s="478"/>
      <c r="I98" s="478"/>
      <c r="J98" s="478"/>
      <c r="K98" s="479"/>
      <c r="L98" s="480"/>
      <c r="M98" s="480"/>
      <c r="N98" s="481"/>
      <c r="O98" s="237"/>
      <c r="P98" s="472" t="s">
        <v>210</v>
      </c>
      <c r="Q98" s="472"/>
      <c r="R98" s="472"/>
      <c r="T98" s="472" t="s">
        <v>206</v>
      </c>
      <c r="U98" s="472"/>
      <c r="V98" s="472"/>
      <c r="X98" s="472" t="s">
        <v>224</v>
      </c>
      <c r="Y98" s="472"/>
      <c r="Z98" s="472"/>
    </row>
    <row r="99" spans="1:26" ht="14.4" hidden="1" outlineLevel="1" thickBot="1" x14ac:dyDescent="0.3">
      <c r="A99" s="192"/>
      <c r="B99" s="192"/>
      <c r="C99" s="192"/>
      <c r="D99" s="192"/>
      <c r="E99" s="192"/>
      <c r="F99" s="192"/>
      <c r="G99" s="192"/>
      <c r="H99" s="192"/>
      <c r="I99" s="192"/>
      <c r="J99" s="192"/>
      <c r="K99" s="192"/>
      <c r="L99" s="175"/>
      <c r="M99" s="175"/>
      <c r="N99" s="175"/>
      <c r="O99" s="237"/>
      <c r="Q99" s="330">
        <v>0.4</v>
      </c>
      <c r="U99" s="330">
        <v>0.6</v>
      </c>
      <c r="Y99" s="330"/>
    </row>
    <row r="100" spans="1:26" ht="19.95" hidden="1" customHeight="1" outlineLevel="1" thickBot="1" x14ac:dyDescent="0.3">
      <c r="A100" s="220" t="s">
        <v>112</v>
      </c>
      <c r="B100" s="458" t="s">
        <v>208</v>
      </c>
      <c r="C100" s="459"/>
      <c r="D100" s="459"/>
      <c r="E100" s="459"/>
      <c r="F100" s="459"/>
      <c r="G100" s="460"/>
      <c r="H100" s="458" t="s">
        <v>139</v>
      </c>
      <c r="I100" s="459"/>
      <c r="J100" s="459"/>
      <c r="K100" s="460"/>
      <c r="L100" s="473" t="s">
        <v>204</v>
      </c>
      <c r="M100" s="453"/>
      <c r="N100" s="464"/>
      <c r="O100" s="237"/>
      <c r="P100" s="473" t="s">
        <v>203</v>
      </c>
      <c r="Q100" s="453"/>
      <c r="R100" s="464"/>
      <c r="T100" s="473" t="s">
        <v>203</v>
      </c>
      <c r="U100" s="453"/>
      <c r="V100" s="464"/>
      <c r="X100" s="473" t="s">
        <v>225</v>
      </c>
      <c r="Y100" s="453"/>
      <c r="Z100" s="464"/>
    </row>
    <row r="101" spans="1:26" ht="19.95" hidden="1" customHeight="1" outlineLevel="1" thickBot="1" x14ac:dyDescent="0.3">
      <c r="A101" s="358" t="s">
        <v>113</v>
      </c>
      <c r="B101" s="469" t="s">
        <v>200</v>
      </c>
      <c r="C101" s="469"/>
      <c r="D101" s="469" t="s">
        <v>211</v>
      </c>
      <c r="E101" s="469"/>
      <c r="F101" s="456" t="s">
        <v>162</v>
      </c>
      <c r="G101" s="457"/>
      <c r="H101" s="469" t="s">
        <v>205</v>
      </c>
      <c r="I101" s="469"/>
      <c r="J101" s="456" t="s">
        <v>207</v>
      </c>
      <c r="K101" s="457"/>
      <c r="L101" s="454"/>
      <c r="M101" s="455"/>
      <c r="N101" s="465"/>
      <c r="O101" s="237"/>
      <c r="P101" s="454"/>
      <c r="Q101" s="455"/>
      <c r="R101" s="465"/>
      <c r="T101" s="454"/>
      <c r="U101" s="455"/>
      <c r="V101" s="465"/>
      <c r="X101" s="454"/>
      <c r="Y101" s="455"/>
      <c r="Z101" s="465"/>
    </row>
    <row r="102" spans="1:26" ht="19.95" hidden="1" customHeight="1" outlineLevel="1" thickBot="1" x14ac:dyDescent="0.3">
      <c r="A102" s="220" t="s">
        <v>105</v>
      </c>
      <c r="B102" s="396" t="s">
        <v>101</v>
      </c>
      <c r="C102" s="396" t="s">
        <v>104</v>
      </c>
      <c r="D102" s="396" t="s">
        <v>101</v>
      </c>
      <c r="E102" s="396" t="s">
        <v>104</v>
      </c>
      <c r="F102" s="396" t="s">
        <v>101</v>
      </c>
      <c r="G102" s="396" t="s">
        <v>104</v>
      </c>
      <c r="H102" s="396" t="s">
        <v>101</v>
      </c>
      <c r="I102" s="396" t="s">
        <v>104</v>
      </c>
      <c r="J102" s="396" t="s">
        <v>101</v>
      </c>
      <c r="K102" s="396" t="s">
        <v>104</v>
      </c>
      <c r="L102" s="243" t="s">
        <v>103</v>
      </c>
      <c r="M102" s="244" t="s">
        <v>104</v>
      </c>
      <c r="N102" s="244" t="s">
        <v>106</v>
      </c>
      <c r="O102" s="237"/>
      <c r="P102" s="322" t="s">
        <v>103</v>
      </c>
      <c r="Q102" s="244" t="s">
        <v>104</v>
      </c>
      <c r="R102" s="244" t="s">
        <v>106</v>
      </c>
      <c r="T102" s="322" t="s">
        <v>103</v>
      </c>
      <c r="U102" s="244" t="s">
        <v>104</v>
      </c>
      <c r="V102" s="244" t="s">
        <v>106</v>
      </c>
      <c r="X102" s="322" t="s">
        <v>103</v>
      </c>
      <c r="Y102" s="244" t="s">
        <v>104</v>
      </c>
      <c r="Z102" s="244" t="s">
        <v>106</v>
      </c>
    </row>
    <row r="103" spans="1:26" ht="19.95" hidden="1" customHeight="1" outlineLevel="1" thickBot="1" x14ac:dyDescent="0.3">
      <c r="A103" s="232">
        <v>1</v>
      </c>
      <c r="B103" s="208"/>
      <c r="C103" s="208"/>
      <c r="D103" s="208"/>
      <c r="E103" s="208"/>
      <c r="F103" s="208"/>
      <c r="G103" s="208"/>
      <c r="H103" s="208"/>
      <c r="I103" s="208"/>
      <c r="J103" s="208"/>
      <c r="K103" s="208"/>
      <c r="L103" s="179">
        <f>B103+D103+F103+H103+J103</f>
        <v>0</v>
      </c>
      <c r="M103" s="179">
        <f>C103+E103+G103+I103+K103</f>
        <v>0</v>
      </c>
      <c r="N103" s="321">
        <f>(L103+M103)/2</f>
        <v>0</v>
      </c>
      <c r="O103" s="237"/>
      <c r="P103" s="179">
        <f t="shared" ref="P103:P112" si="52">L103*$Q$25</f>
        <v>0</v>
      </c>
      <c r="Q103" s="179">
        <f t="shared" ref="Q103:Q112" si="53">M103*$Q$25</f>
        <v>0</v>
      </c>
      <c r="R103" s="321">
        <f>(P103+Q103)/2</f>
        <v>0</v>
      </c>
      <c r="T103" s="179">
        <f>P103*$U$25</f>
        <v>0</v>
      </c>
      <c r="U103" s="179">
        <f>Q103*$U$25</f>
        <v>0</v>
      </c>
      <c r="V103" s="321">
        <f>(T103+U103)/2</f>
        <v>0</v>
      </c>
      <c r="X103" s="179">
        <f>T103+T86</f>
        <v>0</v>
      </c>
      <c r="Y103" s="179">
        <f>U103+U86</f>
        <v>0</v>
      </c>
      <c r="Z103" s="321">
        <f>(X103+Y103)/2</f>
        <v>0</v>
      </c>
    </row>
    <row r="104" spans="1:26" ht="19.95" hidden="1" customHeight="1" outlineLevel="1" thickBot="1" x14ac:dyDescent="0.3">
      <c r="A104" s="232">
        <v>2</v>
      </c>
      <c r="B104" s="208"/>
      <c r="C104" s="208"/>
      <c r="D104" s="208"/>
      <c r="E104" s="208"/>
      <c r="F104" s="208"/>
      <c r="G104" s="208"/>
      <c r="H104" s="208"/>
      <c r="I104" s="208"/>
      <c r="J104" s="208"/>
      <c r="K104" s="208"/>
      <c r="L104" s="179">
        <f t="shared" ref="L104:L112" si="54">B104+D104+F104+H104+J104</f>
        <v>0</v>
      </c>
      <c r="M104" s="179">
        <f t="shared" ref="M104:M112" si="55">C104+E104+G104+I104+K104</f>
        <v>0</v>
      </c>
      <c r="N104" s="321">
        <f t="shared" ref="N104:N112" si="56">(L104+M104)/2</f>
        <v>0</v>
      </c>
      <c r="O104" s="237"/>
      <c r="P104" s="179">
        <f t="shared" si="52"/>
        <v>0</v>
      </c>
      <c r="Q104" s="179">
        <f t="shared" si="53"/>
        <v>0</v>
      </c>
      <c r="R104" s="321">
        <f t="shared" ref="R104:R112" si="57">(P104+Q104)/2</f>
        <v>0</v>
      </c>
      <c r="T104" s="179">
        <f t="shared" ref="T104:T112" si="58">P104*$U$25</f>
        <v>0</v>
      </c>
      <c r="U104" s="179">
        <f t="shared" ref="U104:U112" si="59">Q104*$U$25</f>
        <v>0</v>
      </c>
      <c r="V104" s="321">
        <f t="shared" ref="V104:V112" si="60">(T104+U104)/2</f>
        <v>0</v>
      </c>
      <c r="X104" s="179">
        <f t="shared" ref="X104:X111" si="61">T104+T87</f>
        <v>0</v>
      </c>
      <c r="Y104" s="179">
        <f t="shared" ref="Y104:Y112" si="62">U104+U87</f>
        <v>0</v>
      </c>
      <c r="Z104" s="321">
        <f t="shared" ref="Z104" si="63">(X104+Y104)/2</f>
        <v>0</v>
      </c>
    </row>
    <row r="105" spans="1:26" ht="19.95" hidden="1" customHeight="1" outlineLevel="1" thickBot="1" x14ac:dyDescent="0.3">
      <c r="A105" s="232">
        <v>3</v>
      </c>
      <c r="B105" s="208"/>
      <c r="C105" s="208"/>
      <c r="D105" s="208"/>
      <c r="E105" s="208"/>
      <c r="F105" s="208"/>
      <c r="G105" s="208"/>
      <c r="H105" s="208"/>
      <c r="I105" s="208"/>
      <c r="J105" s="208"/>
      <c r="K105" s="208"/>
      <c r="L105" s="179">
        <f t="shared" si="54"/>
        <v>0</v>
      </c>
      <c r="M105" s="179">
        <f t="shared" si="55"/>
        <v>0</v>
      </c>
      <c r="N105" s="321">
        <f t="shared" si="56"/>
        <v>0</v>
      </c>
      <c r="O105" s="237"/>
      <c r="P105" s="179">
        <f t="shared" si="52"/>
        <v>0</v>
      </c>
      <c r="Q105" s="179">
        <f t="shared" si="53"/>
        <v>0</v>
      </c>
      <c r="R105" s="321">
        <f t="shared" si="57"/>
        <v>0</v>
      </c>
      <c r="T105" s="179">
        <f t="shared" si="58"/>
        <v>0</v>
      </c>
      <c r="U105" s="179">
        <f t="shared" si="59"/>
        <v>0</v>
      </c>
      <c r="V105" s="321">
        <f t="shared" si="60"/>
        <v>0</v>
      </c>
      <c r="X105" s="179">
        <f t="shared" si="61"/>
        <v>0</v>
      </c>
      <c r="Y105" s="179">
        <f t="shared" si="62"/>
        <v>0</v>
      </c>
      <c r="Z105" s="321">
        <f>(X105+Y105)/2</f>
        <v>0</v>
      </c>
    </row>
    <row r="106" spans="1:26" ht="19.95" hidden="1" customHeight="1" outlineLevel="1" thickBot="1" x14ac:dyDescent="0.3">
      <c r="A106" s="232">
        <v>4</v>
      </c>
      <c r="B106" s="208"/>
      <c r="C106" s="208"/>
      <c r="D106" s="208"/>
      <c r="E106" s="208"/>
      <c r="F106" s="208"/>
      <c r="G106" s="208"/>
      <c r="H106" s="208"/>
      <c r="I106" s="208"/>
      <c r="J106" s="208"/>
      <c r="K106" s="208"/>
      <c r="L106" s="179">
        <f t="shared" si="54"/>
        <v>0</v>
      </c>
      <c r="M106" s="179">
        <f t="shared" si="55"/>
        <v>0</v>
      </c>
      <c r="N106" s="321">
        <f t="shared" si="56"/>
        <v>0</v>
      </c>
      <c r="O106" s="237"/>
      <c r="P106" s="179">
        <f t="shared" si="52"/>
        <v>0</v>
      </c>
      <c r="Q106" s="179">
        <f t="shared" si="53"/>
        <v>0</v>
      </c>
      <c r="R106" s="321">
        <f t="shared" si="57"/>
        <v>0</v>
      </c>
      <c r="T106" s="179">
        <f t="shared" si="58"/>
        <v>0</v>
      </c>
      <c r="U106" s="179">
        <f t="shared" si="59"/>
        <v>0</v>
      </c>
      <c r="V106" s="321">
        <f t="shared" si="60"/>
        <v>0</v>
      </c>
      <c r="X106" s="179">
        <f t="shared" si="61"/>
        <v>0</v>
      </c>
      <c r="Y106" s="179">
        <f t="shared" si="62"/>
        <v>0</v>
      </c>
      <c r="Z106" s="321">
        <f t="shared" ref="Z106:Z112" si="64">(X106+Y106)/2</f>
        <v>0</v>
      </c>
    </row>
    <row r="107" spans="1:26" ht="19.95" hidden="1" customHeight="1" outlineLevel="1" thickBot="1" x14ac:dyDescent="0.3">
      <c r="A107" s="232">
        <v>5</v>
      </c>
      <c r="B107" s="208"/>
      <c r="C107" s="208"/>
      <c r="D107" s="208"/>
      <c r="E107" s="208"/>
      <c r="F107" s="208"/>
      <c r="G107" s="208"/>
      <c r="H107" s="208"/>
      <c r="I107" s="208"/>
      <c r="J107" s="208"/>
      <c r="K107" s="208"/>
      <c r="L107" s="179">
        <f t="shared" si="54"/>
        <v>0</v>
      </c>
      <c r="M107" s="179">
        <f t="shared" si="55"/>
        <v>0</v>
      </c>
      <c r="N107" s="321">
        <f t="shared" si="56"/>
        <v>0</v>
      </c>
      <c r="O107" s="237"/>
      <c r="P107" s="179">
        <f t="shared" si="52"/>
        <v>0</v>
      </c>
      <c r="Q107" s="179">
        <f t="shared" si="53"/>
        <v>0</v>
      </c>
      <c r="R107" s="321">
        <f t="shared" si="57"/>
        <v>0</v>
      </c>
      <c r="T107" s="179">
        <f t="shared" si="58"/>
        <v>0</v>
      </c>
      <c r="U107" s="179">
        <f t="shared" si="59"/>
        <v>0</v>
      </c>
      <c r="V107" s="321">
        <f t="shared" si="60"/>
        <v>0</v>
      </c>
      <c r="X107" s="179">
        <f t="shared" si="61"/>
        <v>0</v>
      </c>
      <c r="Y107" s="179">
        <f t="shared" si="62"/>
        <v>0</v>
      </c>
      <c r="Z107" s="321">
        <f t="shared" si="64"/>
        <v>0</v>
      </c>
    </row>
    <row r="108" spans="1:26" ht="19.95" hidden="1" customHeight="1" outlineLevel="1" thickBot="1" x14ac:dyDescent="0.3">
      <c r="A108" s="232">
        <v>6</v>
      </c>
      <c r="B108" s="208"/>
      <c r="C108" s="208"/>
      <c r="D108" s="208"/>
      <c r="E108" s="208"/>
      <c r="F108" s="208"/>
      <c r="G108" s="208"/>
      <c r="H108" s="208"/>
      <c r="I108" s="208"/>
      <c r="J108" s="208"/>
      <c r="K108" s="208"/>
      <c r="L108" s="179">
        <f t="shared" si="54"/>
        <v>0</v>
      </c>
      <c r="M108" s="179">
        <f t="shared" si="55"/>
        <v>0</v>
      </c>
      <c r="N108" s="321">
        <f t="shared" si="56"/>
        <v>0</v>
      </c>
      <c r="O108" s="237"/>
      <c r="P108" s="179">
        <f t="shared" si="52"/>
        <v>0</v>
      </c>
      <c r="Q108" s="179">
        <f t="shared" si="53"/>
        <v>0</v>
      </c>
      <c r="R108" s="321">
        <f t="shared" si="57"/>
        <v>0</v>
      </c>
      <c r="T108" s="179">
        <f t="shared" si="58"/>
        <v>0</v>
      </c>
      <c r="U108" s="179">
        <f t="shared" si="59"/>
        <v>0</v>
      </c>
      <c r="V108" s="321">
        <f t="shared" si="60"/>
        <v>0</v>
      </c>
      <c r="X108" s="179">
        <f t="shared" si="61"/>
        <v>0</v>
      </c>
      <c r="Y108" s="179">
        <f t="shared" si="62"/>
        <v>0</v>
      </c>
      <c r="Z108" s="321">
        <f t="shared" si="64"/>
        <v>0</v>
      </c>
    </row>
    <row r="109" spans="1:26" ht="19.95" hidden="1" customHeight="1" outlineLevel="1" thickBot="1" x14ac:dyDescent="0.3">
      <c r="A109" s="232">
        <v>7</v>
      </c>
      <c r="B109" s="208"/>
      <c r="C109" s="208"/>
      <c r="D109" s="208"/>
      <c r="E109" s="208"/>
      <c r="F109" s="208"/>
      <c r="G109" s="208"/>
      <c r="H109" s="208"/>
      <c r="I109" s="208"/>
      <c r="J109" s="208"/>
      <c r="K109" s="208"/>
      <c r="L109" s="179">
        <f t="shared" si="54"/>
        <v>0</v>
      </c>
      <c r="M109" s="179">
        <f t="shared" si="55"/>
        <v>0</v>
      </c>
      <c r="N109" s="321">
        <f t="shared" si="56"/>
        <v>0</v>
      </c>
      <c r="O109" s="237"/>
      <c r="P109" s="179">
        <f t="shared" si="52"/>
        <v>0</v>
      </c>
      <c r="Q109" s="179">
        <f t="shared" si="53"/>
        <v>0</v>
      </c>
      <c r="R109" s="321">
        <f t="shared" si="57"/>
        <v>0</v>
      </c>
      <c r="T109" s="179">
        <f t="shared" si="58"/>
        <v>0</v>
      </c>
      <c r="U109" s="179">
        <f t="shared" si="59"/>
        <v>0</v>
      </c>
      <c r="V109" s="321">
        <f t="shared" si="60"/>
        <v>0</v>
      </c>
      <c r="X109" s="179">
        <f t="shared" si="61"/>
        <v>0</v>
      </c>
      <c r="Y109" s="179">
        <f t="shared" si="62"/>
        <v>0</v>
      </c>
      <c r="Z109" s="321">
        <f t="shared" si="64"/>
        <v>0</v>
      </c>
    </row>
    <row r="110" spans="1:26" ht="19.95" hidden="1" customHeight="1" outlineLevel="1" thickBot="1" x14ac:dyDescent="0.3">
      <c r="A110" s="232">
        <v>8</v>
      </c>
      <c r="B110" s="208"/>
      <c r="C110" s="208"/>
      <c r="D110" s="208"/>
      <c r="E110" s="208"/>
      <c r="F110" s="208"/>
      <c r="G110" s="208"/>
      <c r="H110" s="208"/>
      <c r="I110" s="208"/>
      <c r="J110" s="208"/>
      <c r="K110" s="208"/>
      <c r="L110" s="179">
        <f t="shared" si="54"/>
        <v>0</v>
      </c>
      <c r="M110" s="179">
        <f t="shared" si="55"/>
        <v>0</v>
      </c>
      <c r="N110" s="321">
        <f t="shared" si="56"/>
        <v>0</v>
      </c>
      <c r="O110" s="237"/>
      <c r="P110" s="179">
        <f t="shared" si="52"/>
        <v>0</v>
      </c>
      <c r="Q110" s="179">
        <f t="shared" si="53"/>
        <v>0</v>
      </c>
      <c r="R110" s="321">
        <f t="shared" si="57"/>
        <v>0</v>
      </c>
      <c r="T110" s="179">
        <f t="shared" si="58"/>
        <v>0</v>
      </c>
      <c r="U110" s="179">
        <f t="shared" si="59"/>
        <v>0</v>
      </c>
      <c r="V110" s="321">
        <f t="shared" si="60"/>
        <v>0</v>
      </c>
      <c r="X110" s="179">
        <f t="shared" si="61"/>
        <v>0</v>
      </c>
      <c r="Y110" s="179">
        <f t="shared" si="62"/>
        <v>0</v>
      </c>
      <c r="Z110" s="321">
        <f t="shared" si="64"/>
        <v>0</v>
      </c>
    </row>
    <row r="111" spans="1:26" ht="19.95" hidden="1" customHeight="1" outlineLevel="1" thickBot="1" x14ac:dyDescent="0.3">
      <c r="A111" s="232">
        <v>9</v>
      </c>
      <c r="B111" s="208"/>
      <c r="C111" s="208"/>
      <c r="D111" s="208"/>
      <c r="E111" s="208"/>
      <c r="F111" s="208"/>
      <c r="G111" s="208"/>
      <c r="H111" s="208"/>
      <c r="I111" s="208"/>
      <c r="J111" s="208"/>
      <c r="K111" s="208"/>
      <c r="L111" s="179">
        <f t="shared" si="54"/>
        <v>0</v>
      </c>
      <c r="M111" s="179">
        <f t="shared" si="55"/>
        <v>0</v>
      </c>
      <c r="N111" s="321">
        <f t="shared" si="56"/>
        <v>0</v>
      </c>
      <c r="O111" s="237"/>
      <c r="P111" s="179">
        <f t="shared" si="52"/>
        <v>0</v>
      </c>
      <c r="Q111" s="179">
        <f t="shared" si="53"/>
        <v>0</v>
      </c>
      <c r="R111" s="321">
        <f t="shared" si="57"/>
        <v>0</v>
      </c>
      <c r="T111" s="179">
        <f t="shared" si="58"/>
        <v>0</v>
      </c>
      <c r="U111" s="179">
        <f t="shared" si="59"/>
        <v>0</v>
      </c>
      <c r="V111" s="321">
        <f t="shared" si="60"/>
        <v>0</v>
      </c>
      <c r="X111" s="179">
        <f t="shared" si="61"/>
        <v>0</v>
      </c>
      <c r="Y111" s="179">
        <f t="shared" si="62"/>
        <v>0</v>
      </c>
      <c r="Z111" s="321">
        <f t="shared" si="64"/>
        <v>0</v>
      </c>
    </row>
    <row r="112" spans="1:26" ht="19.95" hidden="1" customHeight="1" outlineLevel="1" thickBot="1" x14ac:dyDescent="0.3">
      <c r="A112" s="232">
        <v>10</v>
      </c>
      <c r="B112" s="208"/>
      <c r="C112" s="208"/>
      <c r="D112" s="208"/>
      <c r="E112" s="208"/>
      <c r="F112" s="208"/>
      <c r="G112" s="208"/>
      <c r="H112" s="208"/>
      <c r="I112" s="208"/>
      <c r="J112" s="208"/>
      <c r="K112" s="208"/>
      <c r="L112" s="179">
        <f t="shared" si="54"/>
        <v>0</v>
      </c>
      <c r="M112" s="179">
        <f t="shared" si="55"/>
        <v>0</v>
      </c>
      <c r="N112" s="321">
        <f t="shared" si="56"/>
        <v>0</v>
      </c>
      <c r="O112" s="237"/>
      <c r="P112" s="179">
        <f t="shared" si="52"/>
        <v>0</v>
      </c>
      <c r="Q112" s="179">
        <f t="shared" si="53"/>
        <v>0</v>
      </c>
      <c r="R112" s="321">
        <f t="shared" si="57"/>
        <v>0</v>
      </c>
      <c r="T112" s="179">
        <f t="shared" si="58"/>
        <v>0</v>
      </c>
      <c r="U112" s="179">
        <f t="shared" si="59"/>
        <v>0</v>
      </c>
      <c r="V112" s="321">
        <f t="shared" si="60"/>
        <v>0</v>
      </c>
      <c r="X112" s="179">
        <f>T112+T95</f>
        <v>0</v>
      </c>
      <c r="Y112" s="179">
        <f t="shared" si="62"/>
        <v>0</v>
      </c>
      <c r="Z112" s="321">
        <f t="shared" si="64"/>
        <v>0</v>
      </c>
    </row>
    <row r="113" spans="1:26" ht="19.95" hidden="1" customHeight="1" outlineLevel="1" thickBot="1" x14ac:dyDescent="0.3">
      <c r="A113" s="474" t="s">
        <v>122</v>
      </c>
      <c r="B113" s="475"/>
      <c r="C113" s="475"/>
      <c r="D113" s="475"/>
      <c r="E113" s="475"/>
      <c r="F113" s="475"/>
      <c r="G113" s="475"/>
      <c r="H113" s="475"/>
      <c r="I113" s="475"/>
      <c r="J113" s="475"/>
      <c r="K113" s="476"/>
      <c r="L113" s="180">
        <f>SUM(L103:L112)</f>
        <v>0</v>
      </c>
      <c r="M113" s="181">
        <f>SUM(M103:M112)</f>
        <v>0</v>
      </c>
      <c r="N113" s="180">
        <f>SUM(N103:N112)</f>
        <v>0</v>
      </c>
      <c r="O113" s="237"/>
      <c r="P113" s="180">
        <f>SUM(P103:P112)</f>
        <v>0</v>
      </c>
      <c r="Q113" s="181">
        <f>SUM(Q103:Q112)</f>
        <v>0</v>
      </c>
      <c r="R113" s="180">
        <f>SUM(R103:R112)</f>
        <v>0</v>
      </c>
      <c r="T113" s="180">
        <f>SUM(T103:T112)</f>
        <v>0</v>
      </c>
      <c r="U113" s="181">
        <f>SUM(U103:U112)</f>
        <v>0</v>
      </c>
      <c r="V113" s="180">
        <f>SUM(V103:V112)</f>
        <v>0</v>
      </c>
      <c r="X113" s="180">
        <f>SUM(X103:X112)</f>
        <v>0</v>
      </c>
      <c r="Y113" s="181">
        <f>SUM(Y103:Y112)</f>
        <v>0</v>
      </c>
      <c r="Z113" s="180">
        <f>SUM(Z103:Z112)</f>
        <v>0</v>
      </c>
    </row>
    <row r="114" spans="1:26" ht="45" customHeight="1" collapsed="1" x14ac:dyDescent="0.25"/>
    <row r="115" spans="1:26" ht="45" customHeight="1" x14ac:dyDescent="0.25">
      <c r="A115" s="230" t="s">
        <v>52</v>
      </c>
      <c r="B115" s="445">
        <f>'3.3a- CBA - Costs'!B58:C58</f>
        <v>0</v>
      </c>
      <c r="C115" s="446"/>
      <c r="D115" s="356"/>
      <c r="E115" s="324"/>
      <c r="F115" s="356"/>
      <c r="G115" s="324"/>
      <c r="H115" s="178"/>
      <c r="I115" s="178"/>
      <c r="J115" s="178"/>
      <c r="K115" s="195"/>
      <c r="N115" s="329"/>
    </row>
    <row r="116" spans="1:26" ht="45" customHeight="1" x14ac:dyDescent="0.25">
      <c r="A116" s="230" t="s">
        <v>15</v>
      </c>
      <c r="B116" s="467">
        <f>'3.3a- CBA - Costs'!B59:C59</f>
        <v>0</v>
      </c>
      <c r="C116" s="468"/>
      <c r="D116" s="356"/>
      <c r="E116" s="324"/>
      <c r="F116" s="356"/>
      <c r="G116" s="324"/>
      <c r="H116" s="178"/>
      <c r="I116" s="178"/>
      <c r="J116" s="178"/>
      <c r="K116" s="191"/>
      <c r="N116" s="205"/>
    </row>
    <row r="117" spans="1:26" ht="12" customHeight="1" thickBot="1" x14ac:dyDescent="0.3">
      <c r="A117" s="238"/>
      <c r="B117" s="238"/>
      <c r="C117" s="238"/>
      <c r="D117" s="334"/>
      <c r="E117" s="324"/>
      <c r="F117" s="334"/>
      <c r="G117" s="324"/>
      <c r="H117" s="175"/>
      <c r="I117" s="175"/>
      <c r="J117" s="175"/>
      <c r="K117" s="239"/>
      <c r="O117" s="237"/>
    </row>
    <row r="118" spans="1:26" ht="30" customHeight="1" thickBot="1" x14ac:dyDescent="0.3">
      <c r="A118" s="484" t="s">
        <v>230</v>
      </c>
      <c r="B118" s="485"/>
      <c r="C118" s="485"/>
      <c r="D118" s="485"/>
      <c r="E118" s="485"/>
      <c r="F118" s="485"/>
      <c r="G118" s="485"/>
      <c r="H118" s="485"/>
      <c r="I118" s="485"/>
      <c r="J118" s="485"/>
      <c r="K118" s="486"/>
      <c r="L118" s="480"/>
      <c r="M118" s="480"/>
      <c r="N118" s="481"/>
      <c r="O118" s="237"/>
      <c r="P118" s="482" t="s">
        <v>210</v>
      </c>
      <c r="Q118" s="482"/>
      <c r="R118" s="482"/>
      <c r="T118" s="482" t="s">
        <v>206</v>
      </c>
      <c r="U118" s="482"/>
      <c r="V118" s="482"/>
    </row>
    <row r="119" spans="1:26" ht="15" customHeight="1" thickBot="1" x14ac:dyDescent="0.3">
      <c r="A119" s="199"/>
      <c r="B119" s="199"/>
      <c r="C119" s="199"/>
      <c r="D119" s="199"/>
      <c r="E119" s="199"/>
      <c r="F119" s="199"/>
      <c r="G119" s="199"/>
      <c r="H119" s="199"/>
      <c r="I119" s="199"/>
      <c r="J119" s="199"/>
      <c r="K119" s="199"/>
      <c r="L119" s="175"/>
      <c r="M119" s="175"/>
      <c r="N119" s="206"/>
      <c r="O119" s="237"/>
      <c r="Q119" s="332">
        <v>0.8</v>
      </c>
      <c r="U119" s="332">
        <v>1</v>
      </c>
    </row>
    <row r="120" spans="1:26" ht="19.95" customHeight="1" thickBot="1" x14ac:dyDescent="0.3">
      <c r="A120" s="220" t="s">
        <v>112</v>
      </c>
      <c r="B120" s="458" t="s">
        <v>208</v>
      </c>
      <c r="C120" s="459"/>
      <c r="D120" s="459"/>
      <c r="E120" s="459"/>
      <c r="F120" s="459"/>
      <c r="G120" s="460"/>
      <c r="H120" s="458" t="s">
        <v>139</v>
      </c>
      <c r="I120" s="459"/>
      <c r="J120" s="459"/>
      <c r="K120" s="460"/>
      <c r="L120" s="473" t="s">
        <v>202</v>
      </c>
      <c r="M120" s="453"/>
      <c r="N120" s="464"/>
      <c r="O120" s="483"/>
      <c r="P120" s="473" t="s">
        <v>209</v>
      </c>
      <c r="Q120" s="453"/>
      <c r="R120" s="464"/>
      <c r="T120" s="473" t="s">
        <v>209</v>
      </c>
      <c r="U120" s="453"/>
      <c r="V120" s="464"/>
    </row>
    <row r="121" spans="1:26" ht="19.95" customHeight="1" thickBot="1" x14ac:dyDescent="0.3">
      <c r="A121" s="358" t="s">
        <v>113</v>
      </c>
      <c r="B121" s="469" t="s">
        <v>200</v>
      </c>
      <c r="C121" s="469"/>
      <c r="D121" s="469" t="s">
        <v>211</v>
      </c>
      <c r="E121" s="469"/>
      <c r="F121" s="456" t="s">
        <v>162</v>
      </c>
      <c r="G121" s="457"/>
      <c r="H121" s="469" t="s">
        <v>205</v>
      </c>
      <c r="I121" s="469"/>
      <c r="J121" s="456" t="s">
        <v>207</v>
      </c>
      <c r="K121" s="457"/>
      <c r="L121" s="454"/>
      <c r="M121" s="455"/>
      <c r="N121" s="465"/>
      <c r="O121" s="483"/>
      <c r="P121" s="454"/>
      <c r="Q121" s="455"/>
      <c r="R121" s="465"/>
      <c r="T121" s="454"/>
      <c r="U121" s="455"/>
      <c r="V121" s="465"/>
    </row>
    <row r="122" spans="1:26" ht="19.95" customHeight="1" thickBot="1" x14ac:dyDescent="0.3">
      <c r="A122" s="220" t="s">
        <v>105</v>
      </c>
      <c r="B122" s="396" t="s">
        <v>101</v>
      </c>
      <c r="C122" s="396" t="s">
        <v>104</v>
      </c>
      <c r="D122" s="396" t="s">
        <v>101</v>
      </c>
      <c r="E122" s="396" t="s">
        <v>104</v>
      </c>
      <c r="F122" s="396" t="s">
        <v>101</v>
      </c>
      <c r="G122" s="396" t="s">
        <v>104</v>
      </c>
      <c r="H122" s="396" t="s">
        <v>101</v>
      </c>
      <c r="I122" s="396" t="s">
        <v>104</v>
      </c>
      <c r="J122" s="396" t="s">
        <v>101</v>
      </c>
      <c r="K122" s="396" t="s">
        <v>104</v>
      </c>
      <c r="L122" s="243" t="s">
        <v>103</v>
      </c>
      <c r="M122" s="244" t="s">
        <v>104</v>
      </c>
      <c r="N122" s="244" t="s">
        <v>106</v>
      </c>
      <c r="O122" s="240"/>
      <c r="P122" s="322" t="s">
        <v>103</v>
      </c>
      <c r="Q122" s="244" t="s">
        <v>104</v>
      </c>
      <c r="R122" s="244" t="s">
        <v>106</v>
      </c>
      <c r="T122" s="322" t="s">
        <v>103</v>
      </c>
      <c r="U122" s="244" t="s">
        <v>104</v>
      </c>
      <c r="V122" s="244" t="s">
        <v>106</v>
      </c>
    </row>
    <row r="123" spans="1:26" ht="19.95" customHeight="1" thickBot="1" x14ac:dyDescent="0.3">
      <c r="A123" s="232">
        <v>1</v>
      </c>
      <c r="B123" s="208"/>
      <c r="C123" s="208"/>
      <c r="D123" s="208"/>
      <c r="E123" s="208"/>
      <c r="F123" s="208"/>
      <c r="G123" s="208"/>
      <c r="H123" s="208"/>
      <c r="I123" s="208"/>
      <c r="J123" s="208"/>
      <c r="K123" s="208"/>
      <c r="L123" s="179">
        <f>B123+D123+F123+H123+J123</f>
        <v>0</v>
      </c>
      <c r="M123" s="179">
        <f>C123+E123+G123+I123+K123</f>
        <v>0</v>
      </c>
      <c r="N123" s="321">
        <f>(L123+M123)/2</f>
        <v>0</v>
      </c>
      <c r="O123" s="241"/>
      <c r="P123" s="179">
        <f t="shared" ref="P123:P132" si="65">L123*$Q$8</f>
        <v>0</v>
      </c>
      <c r="Q123" s="179">
        <f t="shared" ref="Q123:Q132" si="66">M123*$Q$8</f>
        <v>0</v>
      </c>
      <c r="R123" s="321">
        <f>(P123+Q123)/2</f>
        <v>0</v>
      </c>
      <c r="T123" s="179">
        <f>P123*$U$8</f>
        <v>0</v>
      </c>
      <c r="U123" s="179">
        <f>Q123*$U$8</f>
        <v>0</v>
      </c>
      <c r="V123" s="321">
        <f>(T123+U123)/2</f>
        <v>0</v>
      </c>
    </row>
    <row r="124" spans="1:26" ht="19.95" customHeight="1" thickBot="1" x14ac:dyDescent="0.3">
      <c r="A124" s="232">
        <v>2</v>
      </c>
      <c r="B124" s="208"/>
      <c r="C124" s="208"/>
      <c r="D124" s="208"/>
      <c r="E124" s="208"/>
      <c r="F124" s="208"/>
      <c r="G124" s="208"/>
      <c r="H124" s="208"/>
      <c r="I124" s="208"/>
      <c r="J124" s="208"/>
      <c r="K124" s="208"/>
      <c r="L124" s="179">
        <f t="shared" ref="L124:L132" si="67">B124+D124+F124+H124+J124</f>
        <v>0</v>
      </c>
      <c r="M124" s="179">
        <f t="shared" ref="M124:M132" si="68">C124+E124+G124+I124+K124</f>
        <v>0</v>
      </c>
      <c r="N124" s="321">
        <f t="shared" ref="N124:N132" si="69">(L124+M124)/2</f>
        <v>0</v>
      </c>
      <c r="O124" s="241"/>
      <c r="P124" s="179">
        <f t="shared" si="65"/>
        <v>0</v>
      </c>
      <c r="Q124" s="179">
        <f t="shared" si="66"/>
        <v>0</v>
      </c>
      <c r="R124" s="321">
        <f t="shared" ref="R124:R132" si="70">(P124+Q124)/2</f>
        <v>0</v>
      </c>
      <c r="T124" s="179">
        <f t="shared" ref="T124:T132" si="71">P124*$U$8</f>
        <v>0</v>
      </c>
      <c r="U124" s="179">
        <f t="shared" ref="U124:U132" si="72">Q124*$U$8</f>
        <v>0</v>
      </c>
      <c r="V124" s="321">
        <f t="shared" ref="V124:V132" si="73">(T124+U124)/2</f>
        <v>0</v>
      </c>
    </row>
    <row r="125" spans="1:26" ht="19.95" customHeight="1" thickBot="1" x14ac:dyDescent="0.3">
      <c r="A125" s="232">
        <v>3</v>
      </c>
      <c r="B125" s="208"/>
      <c r="C125" s="208"/>
      <c r="D125" s="208"/>
      <c r="E125" s="208"/>
      <c r="F125" s="208"/>
      <c r="G125" s="208"/>
      <c r="H125" s="208"/>
      <c r="I125" s="208"/>
      <c r="J125" s="208"/>
      <c r="K125" s="208"/>
      <c r="L125" s="179">
        <f t="shared" si="67"/>
        <v>0</v>
      </c>
      <c r="M125" s="179">
        <f t="shared" si="68"/>
        <v>0</v>
      </c>
      <c r="N125" s="321">
        <f t="shared" si="69"/>
        <v>0</v>
      </c>
      <c r="O125" s="241"/>
      <c r="P125" s="179">
        <f t="shared" si="65"/>
        <v>0</v>
      </c>
      <c r="Q125" s="179">
        <f t="shared" si="66"/>
        <v>0</v>
      </c>
      <c r="R125" s="321">
        <f t="shared" si="70"/>
        <v>0</v>
      </c>
      <c r="T125" s="179">
        <f t="shared" si="71"/>
        <v>0</v>
      </c>
      <c r="U125" s="179">
        <f t="shared" si="72"/>
        <v>0</v>
      </c>
      <c r="V125" s="321">
        <f t="shared" si="73"/>
        <v>0</v>
      </c>
    </row>
    <row r="126" spans="1:26" ht="19.95" customHeight="1" thickBot="1" x14ac:dyDescent="0.3">
      <c r="A126" s="232">
        <v>4</v>
      </c>
      <c r="B126" s="208"/>
      <c r="C126" s="208"/>
      <c r="D126" s="208"/>
      <c r="E126" s="208"/>
      <c r="F126" s="208"/>
      <c r="G126" s="208"/>
      <c r="H126" s="208"/>
      <c r="I126" s="208"/>
      <c r="J126" s="208"/>
      <c r="K126" s="208"/>
      <c r="L126" s="179">
        <f t="shared" si="67"/>
        <v>0</v>
      </c>
      <c r="M126" s="179">
        <f t="shared" si="68"/>
        <v>0</v>
      </c>
      <c r="N126" s="321">
        <f t="shared" si="69"/>
        <v>0</v>
      </c>
      <c r="O126" s="241"/>
      <c r="P126" s="179">
        <f t="shared" si="65"/>
        <v>0</v>
      </c>
      <c r="Q126" s="179">
        <f t="shared" si="66"/>
        <v>0</v>
      </c>
      <c r="R126" s="321">
        <f t="shared" si="70"/>
        <v>0</v>
      </c>
      <c r="T126" s="179">
        <f t="shared" si="71"/>
        <v>0</v>
      </c>
      <c r="U126" s="179">
        <f t="shared" si="72"/>
        <v>0</v>
      </c>
      <c r="V126" s="321">
        <f t="shared" si="73"/>
        <v>0</v>
      </c>
    </row>
    <row r="127" spans="1:26" ht="19.95" customHeight="1" thickBot="1" x14ac:dyDescent="0.3">
      <c r="A127" s="232">
        <v>5</v>
      </c>
      <c r="B127" s="208"/>
      <c r="C127" s="208"/>
      <c r="D127" s="208"/>
      <c r="E127" s="208"/>
      <c r="F127" s="208"/>
      <c r="G127" s="208"/>
      <c r="H127" s="208"/>
      <c r="I127" s="208"/>
      <c r="J127" s="208"/>
      <c r="K127" s="208"/>
      <c r="L127" s="179">
        <f t="shared" si="67"/>
        <v>0</v>
      </c>
      <c r="M127" s="179">
        <f t="shared" si="68"/>
        <v>0</v>
      </c>
      <c r="N127" s="321">
        <f t="shared" si="69"/>
        <v>0</v>
      </c>
      <c r="O127" s="241"/>
      <c r="P127" s="179">
        <f t="shared" si="65"/>
        <v>0</v>
      </c>
      <c r="Q127" s="179">
        <f t="shared" si="66"/>
        <v>0</v>
      </c>
      <c r="R127" s="321">
        <f t="shared" si="70"/>
        <v>0</v>
      </c>
      <c r="T127" s="179">
        <f t="shared" si="71"/>
        <v>0</v>
      </c>
      <c r="U127" s="179">
        <f t="shared" si="72"/>
        <v>0</v>
      </c>
      <c r="V127" s="321">
        <f t="shared" si="73"/>
        <v>0</v>
      </c>
    </row>
    <row r="128" spans="1:26" ht="19.95" customHeight="1" thickBot="1" x14ac:dyDescent="0.3">
      <c r="A128" s="232">
        <v>6</v>
      </c>
      <c r="B128" s="208"/>
      <c r="C128" s="208"/>
      <c r="D128" s="208"/>
      <c r="E128" s="208"/>
      <c r="F128" s="208"/>
      <c r="G128" s="208"/>
      <c r="H128" s="208"/>
      <c r="I128" s="208"/>
      <c r="J128" s="208"/>
      <c r="K128" s="208"/>
      <c r="L128" s="179">
        <f t="shared" si="67"/>
        <v>0</v>
      </c>
      <c r="M128" s="179">
        <f t="shared" si="68"/>
        <v>0</v>
      </c>
      <c r="N128" s="321">
        <f t="shared" si="69"/>
        <v>0</v>
      </c>
      <c r="O128" s="241"/>
      <c r="P128" s="179">
        <f t="shared" si="65"/>
        <v>0</v>
      </c>
      <c r="Q128" s="179">
        <f t="shared" si="66"/>
        <v>0</v>
      </c>
      <c r="R128" s="321">
        <f t="shared" si="70"/>
        <v>0</v>
      </c>
      <c r="T128" s="179">
        <f t="shared" si="71"/>
        <v>0</v>
      </c>
      <c r="U128" s="179">
        <f t="shared" si="72"/>
        <v>0</v>
      </c>
      <c r="V128" s="321">
        <f t="shared" si="73"/>
        <v>0</v>
      </c>
    </row>
    <row r="129" spans="1:26" ht="19.95" customHeight="1" thickBot="1" x14ac:dyDescent="0.3">
      <c r="A129" s="232">
        <v>7</v>
      </c>
      <c r="B129" s="208"/>
      <c r="C129" s="208"/>
      <c r="D129" s="208"/>
      <c r="E129" s="208"/>
      <c r="F129" s="208"/>
      <c r="G129" s="208"/>
      <c r="H129" s="208"/>
      <c r="I129" s="208"/>
      <c r="J129" s="208"/>
      <c r="K129" s="208"/>
      <c r="L129" s="179">
        <f t="shared" si="67"/>
        <v>0</v>
      </c>
      <c r="M129" s="179">
        <f t="shared" si="68"/>
        <v>0</v>
      </c>
      <c r="N129" s="321">
        <f t="shared" si="69"/>
        <v>0</v>
      </c>
      <c r="O129" s="241"/>
      <c r="P129" s="179">
        <f t="shared" si="65"/>
        <v>0</v>
      </c>
      <c r="Q129" s="179">
        <f t="shared" si="66"/>
        <v>0</v>
      </c>
      <c r="R129" s="321">
        <f t="shared" si="70"/>
        <v>0</v>
      </c>
      <c r="T129" s="179">
        <f t="shared" si="71"/>
        <v>0</v>
      </c>
      <c r="U129" s="179">
        <f t="shared" si="72"/>
        <v>0</v>
      </c>
      <c r="V129" s="321">
        <f t="shared" si="73"/>
        <v>0</v>
      </c>
    </row>
    <row r="130" spans="1:26" ht="19.95" customHeight="1" thickBot="1" x14ac:dyDescent="0.3">
      <c r="A130" s="232">
        <v>8</v>
      </c>
      <c r="B130" s="208"/>
      <c r="C130" s="208"/>
      <c r="D130" s="208"/>
      <c r="E130" s="208"/>
      <c r="F130" s="208"/>
      <c r="G130" s="208"/>
      <c r="H130" s="208"/>
      <c r="I130" s="208"/>
      <c r="J130" s="208"/>
      <c r="K130" s="208"/>
      <c r="L130" s="179">
        <f t="shared" si="67"/>
        <v>0</v>
      </c>
      <c r="M130" s="179">
        <f t="shared" si="68"/>
        <v>0</v>
      </c>
      <c r="N130" s="321">
        <f t="shared" si="69"/>
        <v>0</v>
      </c>
      <c r="O130" s="241"/>
      <c r="P130" s="179">
        <f t="shared" si="65"/>
        <v>0</v>
      </c>
      <c r="Q130" s="179">
        <f t="shared" si="66"/>
        <v>0</v>
      </c>
      <c r="R130" s="321">
        <f t="shared" si="70"/>
        <v>0</v>
      </c>
      <c r="T130" s="179">
        <f t="shared" si="71"/>
        <v>0</v>
      </c>
      <c r="U130" s="179">
        <f t="shared" si="72"/>
        <v>0</v>
      </c>
      <c r="V130" s="321">
        <f t="shared" si="73"/>
        <v>0</v>
      </c>
    </row>
    <row r="131" spans="1:26" ht="19.95" customHeight="1" thickBot="1" x14ac:dyDescent="0.3">
      <c r="A131" s="232">
        <v>9</v>
      </c>
      <c r="B131" s="208"/>
      <c r="C131" s="208"/>
      <c r="D131" s="208"/>
      <c r="E131" s="208"/>
      <c r="F131" s="208"/>
      <c r="G131" s="208"/>
      <c r="H131" s="208"/>
      <c r="I131" s="208"/>
      <c r="J131" s="208"/>
      <c r="K131" s="208"/>
      <c r="L131" s="179">
        <f t="shared" si="67"/>
        <v>0</v>
      </c>
      <c r="M131" s="179">
        <f t="shared" si="68"/>
        <v>0</v>
      </c>
      <c r="N131" s="321">
        <f t="shared" si="69"/>
        <v>0</v>
      </c>
      <c r="O131" s="241"/>
      <c r="P131" s="179">
        <f t="shared" si="65"/>
        <v>0</v>
      </c>
      <c r="Q131" s="179">
        <f t="shared" si="66"/>
        <v>0</v>
      </c>
      <c r="R131" s="321">
        <f t="shared" si="70"/>
        <v>0</v>
      </c>
      <c r="T131" s="179">
        <f t="shared" si="71"/>
        <v>0</v>
      </c>
      <c r="U131" s="179">
        <f t="shared" si="72"/>
        <v>0</v>
      </c>
      <c r="V131" s="321">
        <f t="shared" si="73"/>
        <v>0</v>
      </c>
    </row>
    <row r="132" spans="1:26" ht="19.95" customHeight="1" thickBot="1" x14ac:dyDescent="0.3">
      <c r="A132" s="232">
        <v>10</v>
      </c>
      <c r="B132" s="208"/>
      <c r="C132" s="208"/>
      <c r="D132" s="208"/>
      <c r="E132" s="208"/>
      <c r="F132" s="208"/>
      <c r="G132" s="208"/>
      <c r="H132" s="208"/>
      <c r="I132" s="208"/>
      <c r="J132" s="208"/>
      <c r="K132" s="208"/>
      <c r="L132" s="179">
        <f t="shared" si="67"/>
        <v>0</v>
      </c>
      <c r="M132" s="179">
        <f t="shared" si="68"/>
        <v>0</v>
      </c>
      <c r="N132" s="321">
        <f t="shared" si="69"/>
        <v>0</v>
      </c>
      <c r="O132" s="241"/>
      <c r="P132" s="179">
        <f t="shared" si="65"/>
        <v>0</v>
      </c>
      <c r="Q132" s="179">
        <f t="shared" si="66"/>
        <v>0</v>
      </c>
      <c r="R132" s="321">
        <f t="shared" si="70"/>
        <v>0</v>
      </c>
      <c r="T132" s="179">
        <f t="shared" si="71"/>
        <v>0</v>
      </c>
      <c r="U132" s="179">
        <f t="shared" si="72"/>
        <v>0</v>
      </c>
      <c r="V132" s="321">
        <f t="shared" si="73"/>
        <v>0</v>
      </c>
    </row>
    <row r="133" spans="1:26" ht="19.95" customHeight="1" thickBot="1" x14ac:dyDescent="0.35">
      <c r="A133" s="474" t="s">
        <v>122</v>
      </c>
      <c r="B133" s="475"/>
      <c r="C133" s="475"/>
      <c r="D133" s="475"/>
      <c r="E133" s="475"/>
      <c r="F133" s="475"/>
      <c r="G133" s="475"/>
      <c r="H133" s="475"/>
      <c r="I133" s="475"/>
      <c r="J133" s="475"/>
      <c r="K133" s="476"/>
      <c r="L133" s="180">
        <f>SUM(L123:L132)</f>
        <v>0</v>
      </c>
      <c r="M133" s="181">
        <f>SUM(M123:M132)</f>
        <v>0</v>
      </c>
      <c r="N133" s="180">
        <f>SUM(N123:N132)</f>
        <v>0</v>
      </c>
      <c r="O133" s="242"/>
      <c r="P133" s="180">
        <f>SUM(P123:P132)</f>
        <v>0</v>
      </c>
      <c r="Q133" s="181">
        <f>SUM(Q123:Q132)</f>
        <v>0</v>
      </c>
      <c r="R133" s="180">
        <f>SUM(R123:R132)</f>
        <v>0</v>
      </c>
      <c r="T133" s="180">
        <f>SUM(T123:T132)</f>
        <v>0</v>
      </c>
      <c r="U133" s="181">
        <f>SUM(U123:U132)</f>
        <v>0</v>
      </c>
      <c r="V133" s="180">
        <f>SUM(V123:V132)</f>
        <v>0</v>
      </c>
    </row>
    <row r="134" spans="1:26" x14ac:dyDescent="0.25">
      <c r="A134" s="175"/>
      <c r="B134" s="175"/>
      <c r="C134" s="175"/>
      <c r="D134" s="175"/>
      <c r="E134" s="175"/>
      <c r="F134" s="175"/>
      <c r="G134" s="175"/>
      <c r="H134" s="175"/>
      <c r="I134" s="175"/>
      <c r="J134" s="175"/>
      <c r="K134" s="175"/>
      <c r="L134" s="178"/>
      <c r="M134" s="178"/>
      <c r="N134" s="178"/>
      <c r="O134" s="237"/>
    </row>
    <row r="135" spans="1:26" ht="28.95" hidden="1" customHeight="1" outlineLevel="1" thickBot="1" x14ac:dyDescent="0.3">
      <c r="A135" s="477" t="s">
        <v>201</v>
      </c>
      <c r="B135" s="478"/>
      <c r="C135" s="478"/>
      <c r="D135" s="478"/>
      <c r="E135" s="478"/>
      <c r="F135" s="478"/>
      <c r="G135" s="478"/>
      <c r="H135" s="478"/>
      <c r="I135" s="478"/>
      <c r="J135" s="478"/>
      <c r="K135" s="479"/>
      <c r="L135" s="480"/>
      <c r="M135" s="480"/>
      <c r="N135" s="481"/>
      <c r="O135" s="237"/>
      <c r="P135" s="472" t="s">
        <v>210</v>
      </c>
      <c r="Q135" s="472"/>
      <c r="R135" s="472"/>
      <c r="T135" s="472" t="s">
        <v>206</v>
      </c>
      <c r="U135" s="472"/>
      <c r="V135" s="472"/>
      <c r="X135" s="472" t="s">
        <v>224</v>
      </c>
      <c r="Y135" s="472"/>
      <c r="Z135" s="472"/>
    </row>
    <row r="136" spans="1:26" ht="14.4" hidden="1" outlineLevel="1" thickBot="1" x14ac:dyDescent="0.3">
      <c r="A136" s="192"/>
      <c r="B136" s="192"/>
      <c r="C136" s="192"/>
      <c r="D136" s="192"/>
      <c r="E136" s="192"/>
      <c r="F136" s="192"/>
      <c r="G136" s="192"/>
      <c r="H136" s="192"/>
      <c r="I136" s="192"/>
      <c r="J136" s="192"/>
      <c r="K136" s="192"/>
      <c r="L136" s="175"/>
      <c r="M136" s="175"/>
      <c r="N136" s="175"/>
      <c r="O136" s="237"/>
      <c r="Q136" s="330">
        <v>0.4</v>
      </c>
      <c r="U136" s="330">
        <v>0.6</v>
      </c>
      <c r="Y136" s="330"/>
    </row>
    <row r="137" spans="1:26" ht="19.95" hidden="1" customHeight="1" outlineLevel="1" thickBot="1" x14ac:dyDescent="0.3">
      <c r="A137" s="220" t="s">
        <v>112</v>
      </c>
      <c r="B137" s="458" t="s">
        <v>208</v>
      </c>
      <c r="C137" s="459"/>
      <c r="D137" s="459"/>
      <c r="E137" s="459"/>
      <c r="F137" s="459"/>
      <c r="G137" s="460"/>
      <c r="H137" s="458" t="s">
        <v>139</v>
      </c>
      <c r="I137" s="459"/>
      <c r="J137" s="459"/>
      <c r="K137" s="460"/>
      <c r="L137" s="473" t="s">
        <v>204</v>
      </c>
      <c r="M137" s="453"/>
      <c r="N137" s="464"/>
      <c r="O137" s="237"/>
      <c r="P137" s="473" t="s">
        <v>203</v>
      </c>
      <c r="Q137" s="453"/>
      <c r="R137" s="464"/>
      <c r="T137" s="473" t="s">
        <v>203</v>
      </c>
      <c r="U137" s="453"/>
      <c r="V137" s="464"/>
      <c r="X137" s="473" t="s">
        <v>225</v>
      </c>
      <c r="Y137" s="453"/>
      <c r="Z137" s="464"/>
    </row>
    <row r="138" spans="1:26" ht="19.95" hidden="1" customHeight="1" outlineLevel="1" thickBot="1" x14ac:dyDescent="0.3">
      <c r="A138" s="358" t="s">
        <v>113</v>
      </c>
      <c r="B138" s="469" t="s">
        <v>200</v>
      </c>
      <c r="C138" s="469"/>
      <c r="D138" s="469" t="s">
        <v>211</v>
      </c>
      <c r="E138" s="469"/>
      <c r="F138" s="456" t="s">
        <v>162</v>
      </c>
      <c r="G138" s="457"/>
      <c r="H138" s="469" t="s">
        <v>205</v>
      </c>
      <c r="I138" s="469"/>
      <c r="J138" s="456" t="s">
        <v>207</v>
      </c>
      <c r="K138" s="457"/>
      <c r="L138" s="454"/>
      <c r="M138" s="455"/>
      <c r="N138" s="465"/>
      <c r="O138" s="237"/>
      <c r="P138" s="454"/>
      <c r="Q138" s="455"/>
      <c r="R138" s="465"/>
      <c r="T138" s="454"/>
      <c r="U138" s="455"/>
      <c r="V138" s="465"/>
      <c r="X138" s="454"/>
      <c r="Y138" s="455"/>
      <c r="Z138" s="465"/>
    </row>
    <row r="139" spans="1:26" ht="19.95" hidden="1" customHeight="1" outlineLevel="1" thickBot="1" x14ac:dyDescent="0.3">
      <c r="A139" s="220" t="s">
        <v>105</v>
      </c>
      <c r="B139" s="396" t="s">
        <v>101</v>
      </c>
      <c r="C139" s="396" t="s">
        <v>104</v>
      </c>
      <c r="D139" s="396" t="s">
        <v>101</v>
      </c>
      <c r="E139" s="396" t="s">
        <v>104</v>
      </c>
      <c r="F139" s="396" t="s">
        <v>101</v>
      </c>
      <c r="G139" s="396" t="s">
        <v>104</v>
      </c>
      <c r="H139" s="396" t="s">
        <v>101</v>
      </c>
      <c r="I139" s="396" t="s">
        <v>104</v>
      </c>
      <c r="J139" s="396" t="s">
        <v>101</v>
      </c>
      <c r="K139" s="396" t="s">
        <v>104</v>
      </c>
      <c r="L139" s="243" t="s">
        <v>103</v>
      </c>
      <c r="M139" s="244" t="s">
        <v>104</v>
      </c>
      <c r="N139" s="244" t="s">
        <v>106</v>
      </c>
      <c r="O139" s="237"/>
      <c r="P139" s="322" t="s">
        <v>103</v>
      </c>
      <c r="Q139" s="244" t="s">
        <v>104</v>
      </c>
      <c r="R139" s="244" t="s">
        <v>106</v>
      </c>
      <c r="T139" s="322" t="s">
        <v>103</v>
      </c>
      <c r="U139" s="244" t="s">
        <v>104</v>
      </c>
      <c r="V139" s="244" t="s">
        <v>106</v>
      </c>
      <c r="X139" s="322" t="s">
        <v>103</v>
      </c>
      <c r="Y139" s="244" t="s">
        <v>104</v>
      </c>
      <c r="Z139" s="244" t="s">
        <v>106</v>
      </c>
    </row>
    <row r="140" spans="1:26" ht="19.95" hidden="1" customHeight="1" outlineLevel="1" thickBot="1" x14ac:dyDescent="0.3">
      <c r="A140" s="232">
        <v>1</v>
      </c>
      <c r="B140" s="208"/>
      <c r="C140" s="208"/>
      <c r="D140" s="208"/>
      <c r="E140" s="208"/>
      <c r="F140" s="208"/>
      <c r="G140" s="208"/>
      <c r="H140" s="208"/>
      <c r="I140" s="208"/>
      <c r="J140" s="208"/>
      <c r="K140" s="208"/>
      <c r="L140" s="179">
        <f>B140+D140+F140+H140+J140</f>
        <v>0</v>
      </c>
      <c r="M140" s="179">
        <f>C140+E140+G140+I140+K140</f>
        <v>0</v>
      </c>
      <c r="N140" s="321">
        <f>(L140+M140)/2</f>
        <v>0</v>
      </c>
      <c r="O140" s="237"/>
      <c r="P140" s="179">
        <f t="shared" ref="P140:P149" si="74">L140*$Q$25</f>
        <v>0</v>
      </c>
      <c r="Q140" s="179">
        <f t="shared" ref="Q140:Q149" si="75">M140*$Q$25</f>
        <v>0</v>
      </c>
      <c r="R140" s="321">
        <f>(P140+Q140)/2</f>
        <v>0</v>
      </c>
      <c r="T140" s="179">
        <f>P140*$U$25</f>
        <v>0</v>
      </c>
      <c r="U140" s="179">
        <f>Q140*$U$25</f>
        <v>0</v>
      </c>
      <c r="V140" s="321">
        <f>(T140+U140)/2</f>
        <v>0</v>
      </c>
      <c r="X140" s="179">
        <f>T140+T123</f>
        <v>0</v>
      </c>
      <c r="Y140" s="179">
        <f>U140+U123</f>
        <v>0</v>
      </c>
      <c r="Z140" s="321">
        <f>(X140+Y140)/2</f>
        <v>0</v>
      </c>
    </row>
    <row r="141" spans="1:26" ht="19.95" hidden="1" customHeight="1" outlineLevel="1" thickBot="1" x14ac:dyDescent="0.3">
      <c r="A141" s="232">
        <v>2</v>
      </c>
      <c r="B141" s="208"/>
      <c r="C141" s="208"/>
      <c r="D141" s="208"/>
      <c r="E141" s="208"/>
      <c r="F141" s="208"/>
      <c r="G141" s="208"/>
      <c r="H141" s="208"/>
      <c r="I141" s="208"/>
      <c r="J141" s="208"/>
      <c r="K141" s="208"/>
      <c r="L141" s="179">
        <f t="shared" ref="L141:L149" si="76">B141+D141+F141+H141+J141</f>
        <v>0</v>
      </c>
      <c r="M141" s="179">
        <f t="shared" ref="M141:M149" si="77">C141+E141+G141+I141+K141</f>
        <v>0</v>
      </c>
      <c r="N141" s="321">
        <f t="shared" ref="N141:N149" si="78">(L141+M141)/2</f>
        <v>0</v>
      </c>
      <c r="O141" s="237"/>
      <c r="P141" s="179">
        <f t="shared" si="74"/>
        <v>0</v>
      </c>
      <c r="Q141" s="179">
        <f t="shared" si="75"/>
        <v>0</v>
      </c>
      <c r="R141" s="321">
        <f t="shared" ref="R141:R149" si="79">(P141+Q141)/2</f>
        <v>0</v>
      </c>
      <c r="T141" s="179">
        <f t="shared" ref="T141:T149" si="80">P141*$U$25</f>
        <v>0</v>
      </c>
      <c r="U141" s="179">
        <f t="shared" ref="U141:U149" si="81">Q141*$U$25</f>
        <v>0</v>
      </c>
      <c r="V141" s="321">
        <f t="shared" ref="V141:V149" si="82">(T141+U141)/2</f>
        <v>0</v>
      </c>
      <c r="X141" s="179">
        <f t="shared" ref="X141:X148" si="83">T141+T124</f>
        <v>0</v>
      </c>
      <c r="Y141" s="179">
        <f t="shared" ref="Y141:Y149" si="84">U141+U124</f>
        <v>0</v>
      </c>
      <c r="Z141" s="321">
        <f t="shared" ref="Z141" si="85">(X141+Y141)/2</f>
        <v>0</v>
      </c>
    </row>
    <row r="142" spans="1:26" ht="19.95" hidden="1" customHeight="1" outlineLevel="1" thickBot="1" x14ac:dyDescent="0.3">
      <c r="A142" s="232">
        <v>3</v>
      </c>
      <c r="B142" s="208"/>
      <c r="C142" s="208"/>
      <c r="D142" s="208"/>
      <c r="E142" s="208"/>
      <c r="F142" s="208"/>
      <c r="G142" s="208"/>
      <c r="H142" s="208"/>
      <c r="I142" s="208"/>
      <c r="J142" s="208"/>
      <c r="K142" s="208"/>
      <c r="L142" s="179">
        <f t="shared" si="76"/>
        <v>0</v>
      </c>
      <c r="M142" s="179">
        <f t="shared" si="77"/>
        <v>0</v>
      </c>
      <c r="N142" s="321">
        <f t="shared" si="78"/>
        <v>0</v>
      </c>
      <c r="O142" s="237"/>
      <c r="P142" s="179">
        <f t="shared" si="74"/>
        <v>0</v>
      </c>
      <c r="Q142" s="179">
        <f t="shared" si="75"/>
        <v>0</v>
      </c>
      <c r="R142" s="321">
        <f t="shared" si="79"/>
        <v>0</v>
      </c>
      <c r="T142" s="179">
        <f t="shared" si="80"/>
        <v>0</v>
      </c>
      <c r="U142" s="179">
        <f t="shared" si="81"/>
        <v>0</v>
      </c>
      <c r="V142" s="321">
        <f t="shared" si="82"/>
        <v>0</v>
      </c>
      <c r="X142" s="179">
        <f t="shared" si="83"/>
        <v>0</v>
      </c>
      <c r="Y142" s="179">
        <f t="shared" si="84"/>
        <v>0</v>
      </c>
      <c r="Z142" s="321">
        <f>(X142+Y142)/2</f>
        <v>0</v>
      </c>
    </row>
    <row r="143" spans="1:26" ht="19.95" hidden="1" customHeight="1" outlineLevel="1" thickBot="1" x14ac:dyDescent="0.3">
      <c r="A143" s="232">
        <v>4</v>
      </c>
      <c r="B143" s="208"/>
      <c r="C143" s="208"/>
      <c r="D143" s="208"/>
      <c r="E143" s="208"/>
      <c r="F143" s="208"/>
      <c r="G143" s="208"/>
      <c r="H143" s="208"/>
      <c r="I143" s="208"/>
      <c r="J143" s="208"/>
      <c r="K143" s="208"/>
      <c r="L143" s="179">
        <f t="shared" si="76"/>
        <v>0</v>
      </c>
      <c r="M143" s="179">
        <f t="shared" si="77"/>
        <v>0</v>
      </c>
      <c r="N143" s="321">
        <f t="shared" si="78"/>
        <v>0</v>
      </c>
      <c r="O143" s="237"/>
      <c r="P143" s="179">
        <f t="shared" si="74"/>
        <v>0</v>
      </c>
      <c r="Q143" s="179">
        <f t="shared" si="75"/>
        <v>0</v>
      </c>
      <c r="R143" s="321">
        <f t="shared" si="79"/>
        <v>0</v>
      </c>
      <c r="T143" s="179">
        <f t="shared" si="80"/>
        <v>0</v>
      </c>
      <c r="U143" s="179">
        <f t="shared" si="81"/>
        <v>0</v>
      </c>
      <c r="V143" s="321">
        <f t="shared" si="82"/>
        <v>0</v>
      </c>
      <c r="X143" s="179">
        <f t="shared" si="83"/>
        <v>0</v>
      </c>
      <c r="Y143" s="179">
        <f t="shared" si="84"/>
        <v>0</v>
      </c>
      <c r="Z143" s="321">
        <f t="shared" ref="Z143:Z149" si="86">(X143+Y143)/2</f>
        <v>0</v>
      </c>
    </row>
    <row r="144" spans="1:26" ht="19.95" hidden="1" customHeight="1" outlineLevel="1" thickBot="1" x14ac:dyDescent="0.3">
      <c r="A144" s="232">
        <v>5</v>
      </c>
      <c r="B144" s="208"/>
      <c r="C144" s="208"/>
      <c r="D144" s="208"/>
      <c r="E144" s="208"/>
      <c r="F144" s="208"/>
      <c r="G144" s="208"/>
      <c r="H144" s="208"/>
      <c r="I144" s="208"/>
      <c r="J144" s="208"/>
      <c r="K144" s="208"/>
      <c r="L144" s="179">
        <f t="shared" si="76"/>
        <v>0</v>
      </c>
      <c r="M144" s="179">
        <f t="shared" si="77"/>
        <v>0</v>
      </c>
      <c r="N144" s="321">
        <f t="shared" si="78"/>
        <v>0</v>
      </c>
      <c r="O144" s="237"/>
      <c r="P144" s="179">
        <f t="shared" si="74"/>
        <v>0</v>
      </c>
      <c r="Q144" s="179">
        <f t="shared" si="75"/>
        <v>0</v>
      </c>
      <c r="R144" s="321">
        <f t="shared" si="79"/>
        <v>0</v>
      </c>
      <c r="T144" s="179">
        <f t="shared" si="80"/>
        <v>0</v>
      </c>
      <c r="U144" s="179">
        <f t="shared" si="81"/>
        <v>0</v>
      </c>
      <c r="V144" s="321">
        <f t="shared" si="82"/>
        <v>0</v>
      </c>
      <c r="X144" s="179">
        <f t="shared" si="83"/>
        <v>0</v>
      </c>
      <c r="Y144" s="179">
        <f t="shared" si="84"/>
        <v>0</v>
      </c>
      <c r="Z144" s="321">
        <f t="shared" si="86"/>
        <v>0</v>
      </c>
    </row>
    <row r="145" spans="1:26" ht="19.95" hidden="1" customHeight="1" outlineLevel="1" thickBot="1" x14ac:dyDescent="0.3">
      <c r="A145" s="232">
        <v>6</v>
      </c>
      <c r="B145" s="208"/>
      <c r="C145" s="208"/>
      <c r="D145" s="208"/>
      <c r="E145" s="208"/>
      <c r="F145" s="208"/>
      <c r="G145" s="208"/>
      <c r="H145" s="208"/>
      <c r="I145" s="208"/>
      <c r="J145" s="208"/>
      <c r="K145" s="208"/>
      <c r="L145" s="179">
        <f t="shared" si="76"/>
        <v>0</v>
      </c>
      <c r="M145" s="179">
        <f t="shared" si="77"/>
        <v>0</v>
      </c>
      <c r="N145" s="321">
        <f t="shared" si="78"/>
        <v>0</v>
      </c>
      <c r="O145" s="237"/>
      <c r="P145" s="179">
        <f t="shared" si="74"/>
        <v>0</v>
      </c>
      <c r="Q145" s="179">
        <f t="shared" si="75"/>
        <v>0</v>
      </c>
      <c r="R145" s="321">
        <f t="shared" si="79"/>
        <v>0</v>
      </c>
      <c r="T145" s="179">
        <f t="shared" si="80"/>
        <v>0</v>
      </c>
      <c r="U145" s="179">
        <f t="shared" si="81"/>
        <v>0</v>
      </c>
      <c r="V145" s="321">
        <f t="shared" si="82"/>
        <v>0</v>
      </c>
      <c r="X145" s="179">
        <f t="shared" si="83"/>
        <v>0</v>
      </c>
      <c r="Y145" s="179">
        <f t="shared" si="84"/>
        <v>0</v>
      </c>
      <c r="Z145" s="321">
        <f t="shared" si="86"/>
        <v>0</v>
      </c>
    </row>
    <row r="146" spans="1:26" ht="19.95" hidden="1" customHeight="1" outlineLevel="1" thickBot="1" x14ac:dyDescent="0.3">
      <c r="A146" s="232">
        <v>7</v>
      </c>
      <c r="B146" s="208"/>
      <c r="C146" s="208"/>
      <c r="D146" s="208"/>
      <c r="E146" s="208"/>
      <c r="F146" s="208"/>
      <c r="G146" s="208"/>
      <c r="H146" s="208"/>
      <c r="I146" s="208"/>
      <c r="J146" s="208"/>
      <c r="K146" s="208"/>
      <c r="L146" s="179">
        <f t="shared" si="76"/>
        <v>0</v>
      </c>
      <c r="M146" s="179">
        <f t="shared" si="77"/>
        <v>0</v>
      </c>
      <c r="N146" s="321">
        <f t="shared" si="78"/>
        <v>0</v>
      </c>
      <c r="O146" s="237"/>
      <c r="P146" s="179">
        <f t="shared" si="74"/>
        <v>0</v>
      </c>
      <c r="Q146" s="179">
        <f t="shared" si="75"/>
        <v>0</v>
      </c>
      <c r="R146" s="321">
        <f t="shared" si="79"/>
        <v>0</v>
      </c>
      <c r="T146" s="179">
        <f t="shared" si="80"/>
        <v>0</v>
      </c>
      <c r="U146" s="179">
        <f t="shared" si="81"/>
        <v>0</v>
      </c>
      <c r="V146" s="321">
        <f t="shared" si="82"/>
        <v>0</v>
      </c>
      <c r="X146" s="179">
        <f t="shared" si="83"/>
        <v>0</v>
      </c>
      <c r="Y146" s="179">
        <f t="shared" si="84"/>
        <v>0</v>
      </c>
      <c r="Z146" s="321">
        <f t="shared" si="86"/>
        <v>0</v>
      </c>
    </row>
    <row r="147" spans="1:26" ht="19.95" hidden="1" customHeight="1" outlineLevel="1" thickBot="1" x14ac:dyDescent="0.3">
      <c r="A147" s="232">
        <v>8</v>
      </c>
      <c r="B147" s="208"/>
      <c r="C147" s="208"/>
      <c r="D147" s="208"/>
      <c r="E147" s="208"/>
      <c r="F147" s="208"/>
      <c r="G147" s="208"/>
      <c r="H147" s="208"/>
      <c r="I147" s="208"/>
      <c r="J147" s="208"/>
      <c r="K147" s="208"/>
      <c r="L147" s="179">
        <f t="shared" si="76"/>
        <v>0</v>
      </c>
      <c r="M147" s="179">
        <f t="shared" si="77"/>
        <v>0</v>
      </c>
      <c r="N147" s="321">
        <f t="shared" si="78"/>
        <v>0</v>
      </c>
      <c r="O147" s="237"/>
      <c r="P147" s="179">
        <f t="shared" si="74"/>
        <v>0</v>
      </c>
      <c r="Q147" s="179">
        <f t="shared" si="75"/>
        <v>0</v>
      </c>
      <c r="R147" s="321">
        <f t="shared" si="79"/>
        <v>0</v>
      </c>
      <c r="T147" s="179">
        <f t="shared" si="80"/>
        <v>0</v>
      </c>
      <c r="U147" s="179">
        <f t="shared" si="81"/>
        <v>0</v>
      </c>
      <c r="V147" s="321">
        <f t="shared" si="82"/>
        <v>0</v>
      </c>
      <c r="X147" s="179">
        <f t="shared" si="83"/>
        <v>0</v>
      </c>
      <c r="Y147" s="179">
        <f t="shared" si="84"/>
        <v>0</v>
      </c>
      <c r="Z147" s="321">
        <f t="shared" si="86"/>
        <v>0</v>
      </c>
    </row>
    <row r="148" spans="1:26" ht="19.95" hidden="1" customHeight="1" outlineLevel="1" thickBot="1" x14ac:dyDescent="0.3">
      <c r="A148" s="232">
        <v>9</v>
      </c>
      <c r="B148" s="208"/>
      <c r="C148" s="208"/>
      <c r="D148" s="208"/>
      <c r="E148" s="208"/>
      <c r="F148" s="208"/>
      <c r="G148" s="208"/>
      <c r="H148" s="208"/>
      <c r="I148" s="208"/>
      <c r="J148" s="208"/>
      <c r="K148" s="208"/>
      <c r="L148" s="179">
        <f t="shared" si="76"/>
        <v>0</v>
      </c>
      <c r="M148" s="179">
        <f t="shared" si="77"/>
        <v>0</v>
      </c>
      <c r="N148" s="321">
        <f t="shared" si="78"/>
        <v>0</v>
      </c>
      <c r="O148" s="237"/>
      <c r="P148" s="179">
        <f t="shared" si="74"/>
        <v>0</v>
      </c>
      <c r="Q148" s="179">
        <f t="shared" si="75"/>
        <v>0</v>
      </c>
      <c r="R148" s="321">
        <f t="shared" si="79"/>
        <v>0</v>
      </c>
      <c r="T148" s="179">
        <f t="shared" si="80"/>
        <v>0</v>
      </c>
      <c r="U148" s="179">
        <f t="shared" si="81"/>
        <v>0</v>
      </c>
      <c r="V148" s="321">
        <f t="shared" si="82"/>
        <v>0</v>
      </c>
      <c r="X148" s="179">
        <f t="shared" si="83"/>
        <v>0</v>
      </c>
      <c r="Y148" s="179">
        <f t="shared" si="84"/>
        <v>0</v>
      </c>
      <c r="Z148" s="321">
        <f t="shared" si="86"/>
        <v>0</v>
      </c>
    </row>
    <row r="149" spans="1:26" ht="19.95" hidden="1" customHeight="1" outlineLevel="1" thickBot="1" x14ac:dyDescent="0.3">
      <c r="A149" s="232">
        <v>10</v>
      </c>
      <c r="B149" s="208"/>
      <c r="C149" s="208"/>
      <c r="D149" s="208"/>
      <c r="E149" s="208"/>
      <c r="F149" s="208"/>
      <c r="G149" s="208"/>
      <c r="H149" s="208"/>
      <c r="I149" s="208"/>
      <c r="J149" s="208"/>
      <c r="K149" s="208"/>
      <c r="L149" s="179">
        <f t="shared" si="76"/>
        <v>0</v>
      </c>
      <c r="M149" s="179">
        <f t="shared" si="77"/>
        <v>0</v>
      </c>
      <c r="N149" s="321">
        <f t="shared" si="78"/>
        <v>0</v>
      </c>
      <c r="O149" s="237"/>
      <c r="P149" s="179">
        <f t="shared" si="74"/>
        <v>0</v>
      </c>
      <c r="Q149" s="179">
        <f t="shared" si="75"/>
        <v>0</v>
      </c>
      <c r="R149" s="321">
        <f t="shared" si="79"/>
        <v>0</v>
      </c>
      <c r="T149" s="179">
        <f t="shared" si="80"/>
        <v>0</v>
      </c>
      <c r="U149" s="179">
        <f t="shared" si="81"/>
        <v>0</v>
      </c>
      <c r="V149" s="321">
        <f t="shared" si="82"/>
        <v>0</v>
      </c>
      <c r="X149" s="179">
        <f>T149+T132</f>
        <v>0</v>
      </c>
      <c r="Y149" s="179">
        <f t="shared" si="84"/>
        <v>0</v>
      </c>
      <c r="Z149" s="321">
        <f t="shared" si="86"/>
        <v>0</v>
      </c>
    </row>
    <row r="150" spans="1:26" ht="19.95" hidden="1" customHeight="1" outlineLevel="1" thickBot="1" x14ac:dyDescent="0.3">
      <c r="A150" s="474" t="s">
        <v>122</v>
      </c>
      <c r="B150" s="475"/>
      <c r="C150" s="475"/>
      <c r="D150" s="475"/>
      <c r="E150" s="475"/>
      <c r="F150" s="475"/>
      <c r="G150" s="475"/>
      <c r="H150" s="475"/>
      <c r="I150" s="475"/>
      <c r="J150" s="475"/>
      <c r="K150" s="476"/>
      <c r="L150" s="180">
        <f>SUM(L140:L149)</f>
        <v>0</v>
      </c>
      <c r="M150" s="181">
        <f>SUM(M140:M149)</f>
        <v>0</v>
      </c>
      <c r="N150" s="180">
        <f>SUM(N140:N149)</f>
        <v>0</v>
      </c>
      <c r="O150" s="237"/>
      <c r="P150" s="180">
        <f>SUM(P140:P149)</f>
        <v>0</v>
      </c>
      <c r="Q150" s="181">
        <f>SUM(Q140:Q149)</f>
        <v>0</v>
      </c>
      <c r="R150" s="180">
        <f>SUM(R140:R149)</f>
        <v>0</v>
      </c>
      <c r="T150" s="180">
        <f>SUM(T140:T149)</f>
        <v>0</v>
      </c>
      <c r="U150" s="181">
        <f>SUM(U140:U149)</f>
        <v>0</v>
      </c>
      <c r="V150" s="180">
        <f>SUM(V140:V149)</f>
        <v>0</v>
      </c>
      <c r="X150" s="180">
        <f>SUM(X140:X149)</f>
        <v>0</v>
      </c>
      <c r="Y150" s="181">
        <f>SUM(Y140:Y149)</f>
        <v>0</v>
      </c>
      <c r="Z150" s="180">
        <f>SUM(Z140:Z149)</f>
        <v>0</v>
      </c>
    </row>
    <row r="151" spans="1:26" ht="45" customHeight="1" collapsed="1" x14ac:dyDescent="0.25"/>
    <row r="152" spans="1:26" ht="45" customHeight="1" x14ac:dyDescent="0.25">
      <c r="A152" s="230" t="s">
        <v>52</v>
      </c>
      <c r="B152" s="445">
        <f>'3.3a- CBA - Costs'!B76:C76</f>
        <v>0</v>
      </c>
      <c r="C152" s="446"/>
      <c r="D152" s="356"/>
      <c r="E152" s="324"/>
      <c r="F152" s="356"/>
      <c r="G152" s="324"/>
      <c r="H152" s="178"/>
      <c r="I152" s="178"/>
      <c r="J152" s="178"/>
      <c r="K152" s="195"/>
      <c r="N152" s="329"/>
    </row>
    <row r="153" spans="1:26" ht="45" customHeight="1" x14ac:dyDescent="0.25">
      <c r="A153" s="230" t="s">
        <v>15</v>
      </c>
      <c r="B153" s="467">
        <f>'3.3a- CBA - Costs'!B77:C77</f>
        <v>0</v>
      </c>
      <c r="C153" s="468"/>
      <c r="D153" s="356"/>
      <c r="E153" s="324"/>
      <c r="F153" s="356"/>
      <c r="G153" s="324"/>
      <c r="H153" s="178"/>
      <c r="I153" s="178"/>
      <c r="J153" s="178"/>
      <c r="K153" s="191"/>
      <c r="N153" s="205"/>
    </row>
    <row r="154" spans="1:26" ht="12" customHeight="1" thickBot="1" x14ac:dyDescent="0.3">
      <c r="A154" s="238"/>
      <c r="B154" s="238"/>
      <c r="C154" s="238"/>
      <c r="D154" s="334"/>
      <c r="E154" s="324"/>
      <c r="F154" s="334"/>
      <c r="G154" s="324"/>
      <c r="H154" s="175"/>
      <c r="I154" s="175"/>
      <c r="J154" s="175"/>
      <c r="K154" s="239"/>
      <c r="O154" s="237"/>
    </row>
    <row r="155" spans="1:26" ht="30" customHeight="1" thickBot="1" x14ac:dyDescent="0.3">
      <c r="A155" s="484" t="s">
        <v>230</v>
      </c>
      <c r="B155" s="485"/>
      <c r="C155" s="485"/>
      <c r="D155" s="485"/>
      <c r="E155" s="485"/>
      <c r="F155" s="485"/>
      <c r="G155" s="485"/>
      <c r="H155" s="485"/>
      <c r="I155" s="485"/>
      <c r="J155" s="485"/>
      <c r="K155" s="486"/>
      <c r="L155" s="480"/>
      <c r="M155" s="480"/>
      <c r="N155" s="481"/>
      <c r="O155" s="237"/>
      <c r="P155" s="482" t="s">
        <v>210</v>
      </c>
      <c r="Q155" s="482"/>
      <c r="R155" s="482"/>
      <c r="T155" s="482" t="s">
        <v>206</v>
      </c>
      <c r="U155" s="482"/>
      <c r="V155" s="482"/>
    </row>
    <row r="156" spans="1:26" ht="15" customHeight="1" thickBot="1" x14ac:dyDescent="0.3">
      <c r="A156" s="199"/>
      <c r="B156" s="199"/>
      <c r="C156" s="199"/>
      <c r="D156" s="199"/>
      <c r="E156" s="199"/>
      <c r="F156" s="199"/>
      <c r="G156" s="199"/>
      <c r="H156" s="199"/>
      <c r="I156" s="199"/>
      <c r="J156" s="199"/>
      <c r="K156" s="199"/>
      <c r="L156" s="175"/>
      <c r="M156" s="175"/>
      <c r="N156" s="206"/>
      <c r="O156" s="237"/>
      <c r="Q156" s="332">
        <v>0.8</v>
      </c>
      <c r="U156" s="332">
        <v>1</v>
      </c>
    </row>
    <row r="157" spans="1:26" ht="19.95" customHeight="1" thickBot="1" x14ac:dyDescent="0.3">
      <c r="A157" s="220" t="s">
        <v>112</v>
      </c>
      <c r="B157" s="458" t="s">
        <v>208</v>
      </c>
      <c r="C157" s="459"/>
      <c r="D157" s="459"/>
      <c r="E157" s="459"/>
      <c r="F157" s="459"/>
      <c r="G157" s="460"/>
      <c r="H157" s="458" t="s">
        <v>139</v>
      </c>
      <c r="I157" s="459"/>
      <c r="J157" s="459"/>
      <c r="K157" s="460"/>
      <c r="L157" s="473" t="s">
        <v>202</v>
      </c>
      <c r="M157" s="453"/>
      <c r="N157" s="464"/>
      <c r="O157" s="483"/>
      <c r="P157" s="473" t="s">
        <v>209</v>
      </c>
      <c r="Q157" s="453"/>
      <c r="R157" s="464"/>
      <c r="T157" s="473" t="s">
        <v>209</v>
      </c>
      <c r="U157" s="453"/>
      <c r="V157" s="464"/>
    </row>
    <row r="158" spans="1:26" ht="19.95" customHeight="1" thickBot="1" x14ac:dyDescent="0.3">
      <c r="A158" s="358" t="s">
        <v>113</v>
      </c>
      <c r="B158" s="469" t="s">
        <v>200</v>
      </c>
      <c r="C158" s="469"/>
      <c r="D158" s="469" t="s">
        <v>211</v>
      </c>
      <c r="E158" s="469"/>
      <c r="F158" s="456" t="s">
        <v>162</v>
      </c>
      <c r="G158" s="457"/>
      <c r="H158" s="469" t="s">
        <v>205</v>
      </c>
      <c r="I158" s="469"/>
      <c r="J158" s="456" t="s">
        <v>207</v>
      </c>
      <c r="K158" s="457"/>
      <c r="L158" s="454"/>
      <c r="M158" s="455"/>
      <c r="N158" s="465"/>
      <c r="O158" s="483"/>
      <c r="P158" s="454"/>
      <c r="Q158" s="455"/>
      <c r="R158" s="465"/>
      <c r="T158" s="454"/>
      <c r="U158" s="455"/>
      <c r="V158" s="465"/>
    </row>
    <row r="159" spans="1:26" ht="19.95" customHeight="1" thickBot="1" x14ac:dyDescent="0.3">
      <c r="A159" s="220" t="s">
        <v>105</v>
      </c>
      <c r="B159" s="396" t="s">
        <v>101</v>
      </c>
      <c r="C159" s="396" t="s">
        <v>104</v>
      </c>
      <c r="D159" s="396" t="s">
        <v>101</v>
      </c>
      <c r="E159" s="396" t="s">
        <v>104</v>
      </c>
      <c r="F159" s="396" t="s">
        <v>101</v>
      </c>
      <c r="G159" s="396" t="s">
        <v>104</v>
      </c>
      <c r="H159" s="396" t="s">
        <v>101</v>
      </c>
      <c r="I159" s="396" t="s">
        <v>104</v>
      </c>
      <c r="J159" s="396" t="s">
        <v>101</v>
      </c>
      <c r="K159" s="396" t="s">
        <v>104</v>
      </c>
      <c r="L159" s="243" t="s">
        <v>103</v>
      </c>
      <c r="M159" s="244" t="s">
        <v>104</v>
      </c>
      <c r="N159" s="244" t="s">
        <v>106</v>
      </c>
      <c r="O159" s="240"/>
      <c r="P159" s="322" t="s">
        <v>103</v>
      </c>
      <c r="Q159" s="244" t="s">
        <v>104</v>
      </c>
      <c r="R159" s="244" t="s">
        <v>106</v>
      </c>
      <c r="T159" s="322" t="s">
        <v>103</v>
      </c>
      <c r="U159" s="244" t="s">
        <v>104</v>
      </c>
      <c r="V159" s="244" t="s">
        <v>106</v>
      </c>
    </row>
    <row r="160" spans="1:26" ht="19.95" customHeight="1" thickBot="1" x14ac:dyDescent="0.3">
      <c r="A160" s="232">
        <v>1</v>
      </c>
      <c r="B160" s="208"/>
      <c r="C160" s="208"/>
      <c r="D160" s="208"/>
      <c r="E160" s="208"/>
      <c r="F160" s="208"/>
      <c r="G160" s="208"/>
      <c r="H160" s="208"/>
      <c r="I160" s="208"/>
      <c r="J160" s="208"/>
      <c r="K160" s="208"/>
      <c r="L160" s="179">
        <f>B160+D160+F160+H160+J160</f>
        <v>0</v>
      </c>
      <c r="M160" s="179">
        <f>C160+E160+G160+I160+K160</f>
        <v>0</v>
      </c>
      <c r="N160" s="321">
        <f>(L160+M160)/2</f>
        <v>0</v>
      </c>
      <c r="O160" s="241"/>
      <c r="P160" s="179">
        <f t="shared" ref="P160:P169" si="87">L160*$Q$8</f>
        <v>0</v>
      </c>
      <c r="Q160" s="179">
        <f t="shared" ref="Q160:Q169" si="88">M160*$Q$8</f>
        <v>0</v>
      </c>
      <c r="R160" s="321">
        <f>(P160+Q160)/2</f>
        <v>0</v>
      </c>
      <c r="T160" s="179">
        <f>P160*$U$8</f>
        <v>0</v>
      </c>
      <c r="U160" s="179">
        <f>Q160*$U$8</f>
        <v>0</v>
      </c>
      <c r="V160" s="321">
        <f>(T160+U160)/2</f>
        <v>0</v>
      </c>
    </row>
    <row r="161" spans="1:26" ht="19.95" customHeight="1" thickBot="1" x14ac:dyDescent="0.3">
      <c r="A161" s="232">
        <v>2</v>
      </c>
      <c r="B161" s="208"/>
      <c r="C161" s="208"/>
      <c r="D161" s="208"/>
      <c r="E161" s="208"/>
      <c r="F161" s="208"/>
      <c r="G161" s="208"/>
      <c r="H161" s="208"/>
      <c r="I161" s="208"/>
      <c r="J161" s="208"/>
      <c r="K161" s="208"/>
      <c r="L161" s="179">
        <f t="shared" ref="L161:L169" si="89">B161+D161+F161+H161+J161</f>
        <v>0</v>
      </c>
      <c r="M161" s="179">
        <f t="shared" ref="M161:M169" si="90">C161+E161+G161+I161+K161</f>
        <v>0</v>
      </c>
      <c r="N161" s="321">
        <f t="shared" ref="N161:N169" si="91">(L161+M161)/2</f>
        <v>0</v>
      </c>
      <c r="O161" s="241"/>
      <c r="P161" s="179">
        <f t="shared" si="87"/>
        <v>0</v>
      </c>
      <c r="Q161" s="179">
        <f t="shared" si="88"/>
        <v>0</v>
      </c>
      <c r="R161" s="321">
        <f t="shared" ref="R161:R169" si="92">(P161+Q161)/2</f>
        <v>0</v>
      </c>
      <c r="T161" s="179">
        <f t="shared" ref="T161:T169" si="93">P161*$U$8</f>
        <v>0</v>
      </c>
      <c r="U161" s="179">
        <f t="shared" ref="U161:U169" si="94">Q161*$U$8</f>
        <v>0</v>
      </c>
      <c r="V161" s="321">
        <f t="shared" ref="V161:V169" si="95">(T161+U161)/2</f>
        <v>0</v>
      </c>
    </row>
    <row r="162" spans="1:26" ht="19.95" customHeight="1" thickBot="1" x14ac:dyDescent="0.3">
      <c r="A162" s="232">
        <v>3</v>
      </c>
      <c r="B162" s="208"/>
      <c r="C162" s="208"/>
      <c r="D162" s="208"/>
      <c r="E162" s="208"/>
      <c r="F162" s="208"/>
      <c r="G162" s="208"/>
      <c r="H162" s="208"/>
      <c r="I162" s="208"/>
      <c r="J162" s="208"/>
      <c r="K162" s="208"/>
      <c r="L162" s="179">
        <f t="shared" si="89"/>
        <v>0</v>
      </c>
      <c r="M162" s="179">
        <f t="shared" si="90"/>
        <v>0</v>
      </c>
      <c r="N162" s="321">
        <f t="shared" si="91"/>
        <v>0</v>
      </c>
      <c r="O162" s="241"/>
      <c r="P162" s="179">
        <f t="shared" si="87"/>
        <v>0</v>
      </c>
      <c r="Q162" s="179">
        <f t="shared" si="88"/>
        <v>0</v>
      </c>
      <c r="R162" s="321">
        <f t="shared" si="92"/>
        <v>0</v>
      </c>
      <c r="T162" s="179">
        <f t="shared" si="93"/>
        <v>0</v>
      </c>
      <c r="U162" s="179">
        <f t="shared" si="94"/>
        <v>0</v>
      </c>
      <c r="V162" s="321">
        <f t="shared" si="95"/>
        <v>0</v>
      </c>
    </row>
    <row r="163" spans="1:26" ht="19.95" customHeight="1" thickBot="1" x14ac:dyDescent="0.3">
      <c r="A163" s="232">
        <v>4</v>
      </c>
      <c r="B163" s="208"/>
      <c r="C163" s="208"/>
      <c r="D163" s="208"/>
      <c r="E163" s="208"/>
      <c r="F163" s="208"/>
      <c r="G163" s="208"/>
      <c r="H163" s="208"/>
      <c r="I163" s="208"/>
      <c r="J163" s="208"/>
      <c r="K163" s="208"/>
      <c r="L163" s="179">
        <f t="shared" si="89"/>
        <v>0</v>
      </c>
      <c r="M163" s="179">
        <f t="shared" si="90"/>
        <v>0</v>
      </c>
      <c r="N163" s="321">
        <f t="shared" si="91"/>
        <v>0</v>
      </c>
      <c r="O163" s="241"/>
      <c r="P163" s="179">
        <f t="shared" si="87"/>
        <v>0</v>
      </c>
      <c r="Q163" s="179">
        <f t="shared" si="88"/>
        <v>0</v>
      </c>
      <c r="R163" s="321">
        <f t="shared" si="92"/>
        <v>0</v>
      </c>
      <c r="T163" s="179">
        <f t="shared" si="93"/>
        <v>0</v>
      </c>
      <c r="U163" s="179">
        <f t="shared" si="94"/>
        <v>0</v>
      </c>
      <c r="V163" s="321">
        <f t="shared" si="95"/>
        <v>0</v>
      </c>
    </row>
    <row r="164" spans="1:26" ht="19.95" customHeight="1" thickBot="1" x14ac:dyDescent="0.3">
      <c r="A164" s="232">
        <v>5</v>
      </c>
      <c r="B164" s="208"/>
      <c r="C164" s="208"/>
      <c r="D164" s="208"/>
      <c r="E164" s="208"/>
      <c r="F164" s="208"/>
      <c r="G164" s="208"/>
      <c r="H164" s="208"/>
      <c r="I164" s="208"/>
      <c r="J164" s="208"/>
      <c r="K164" s="208"/>
      <c r="L164" s="179">
        <f t="shared" si="89"/>
        <v>0</v>
      </c>
      <c r="M164" s="179">
        <f t="shared" si="90"/>
        <v>0</v>
      </c>
      <c r="N164" s="321">
        <f t="shared" si="91"/>
        <v>0</v>
      </c>
      <c r="O164" s="241"/>
      <c r="P164" s="179">
        <f t="shared" si="87"/>
        <v>0</v>
      </c>
      <c r="Q164" s="179">
        <f t="shared" si="88"/>
        <v>0</v>
      </c>
      <c r="R164" s="321">
        <f t="shared" si="92"/>
        <v>0</v>
      </c>
      <c r="T164" s="179">
        <f t="shared" si="93"/>
        <v>0</v>
      </c>
      <c r="U164" s="179">
        <f t="shared" si="94"/>
        <v>0</v>
      </c>
      <c r="V164" s="321">
        <f t="shared" si="95"/>
        <v>0</v>
      </c>
    </row>
    <row r="165" spans="1:26" ht="19.95" customHeight="1" thickBot="1" x14ac:dyDescent="0.3">
      <c r="A165" s="232">
        <v>6</v>
      </c>
      <c r="B165" s="208"/>
      <c r="C165" s="208"/>
      <c r="D165" s="208"/>
      <c r="E165" s="208"/>
      <c r="F165" s="208"/>
      <c r="G165" s="208"/>
      <c r="H165" s="208"/>
      <c r="I165" s="208"/>
      <c r="J165" s="208"/>
      <c r="K165" s="208"/>
      <c r="L165" s="179">
        <f t="shared" si="89"/>
        <v>0</v>
      </c>
      <c r="M165" s="179">
        <f t="shared" si="90"/>
        <v>0</v>
      </c>
      <c r="N165" s="321">
        <f t="shared" si="91"/>
        <v>0</v>
      </c>
      <c r="O165" s="241"/>
      <c r="P165" s="179">
        <f t="shared" si="87"/>
        <v>0</v>
      </c>
      <c r="Q165" s="179">
        <f t="shared" si="88"/>
        <v>0</v>
      </c>
      <c r="R165" s="321">
        <f t="shared" si="92"/>
        <v>0</v>
      </c>
      <c r="T165" s="179">
        <f t="shared" si="93"/>
        <v>0</v>
      </c>
      <c r="U165" s="179">
        <f t="shared" si="94"/>
        <v>0</v>
      </c>
      <c r="V165" s="321">
        <f t="shared" si="95"/>
        <v>0</v>
      </c>
    </row>
    <row r="166" spans="1:26" ht="19.95" customHeight="1" thickBot="1" x14ac:dyDescent="0.3">
      <c r="A166" s="232">
        <v>7</v>
      </c>
      <c r="B166" s="208"/>
      <c r="C166" s="208"/>
      <c r="D166" s="208"/>
      <c r="E166" s="208"/>
      <c r="F166" s="208"/>
      <c r="G166" s="208"/>
      <c r="H166" s="208"/>
      <c r="I166" s="208"/>
      <c r="J166" s="208"/>
      <c r="K166" s="208"/>
      <c r="L166" s="179">
        <f t="shared" si="89"/>
        <v>0</v>
      </c>
      <c r="M166" s="179">
        <f t="shared" si="90"/>
        <v>0</v>
      </c>
      <c r="N166" s="321">
        <f t="shared" si="91"/>
        <v>0</v>
      </c>
      <c r="O166" s="241"/>
      <c r="P166" s="179">
        <f t="shared" si="87"/>
        <v>0</v>
      </c>
      <c r="Q166" s="179">
        <f t="shared" si="88"/>
        <v>0</v>
      </c>
      <c r="R166" s="321">
        <f t="shared" si="92"/>
        <v>0</v>
      </c>
      <c r="T166" s="179">
        <f t="shared" si="93"/>
        <v>0</v>
      </c>
      <c r="U166" s="179">
        <f t="shared" si="94"/>
        <v>0</v>
      </c>
      <c r="V166" s="321">
        <f t="shared" si="95"/>
        <v>0</v>
      </c>
    </row>
    <row r="167" spans="1:26" ht="19.95" customHeight="1" thickBot="1" x14ac:dyDescent="0.3">
      <c r="A167" s="232">
        <v>8</v>
      </c>
      <c r="B167" s="208"/>
      <c r="C167" s="208"/>
      <c r="D167" s="208"/>
      <c r="E167" s="208"/>
      <c r="F167" s="208"/>
      <c r="G167" s="208"/>
      <c r="H167" s="208"/>
      <c r="I167" s="208"/>
      <c r="J167" s="208"/>
      <c r="K167" s="208"/>
      <c r="L167" s="179">
        <f t="shared" si="89"/>
        <v>0</v>
      </c>
      <c r="M167" s="179">
        <f t="shared" si="90"/>
        <v>0</v>
      </c>
      <c r="N167" s="321">
        <f t="shared" si="91"/>
        <v>0</v>
      </c>
      <c r="O167" s="241"/>
      <c r="P167" s="179">
        <f t="shared" si="87"/>
        <v>0</v>
      </c>
      <c r="Q167" s="179">
        <f t="shared" si="88"/>
        <v>0</v>
      </c>
      <c r="R167" s="321">
        <f t="shared" si="92"/>
        <v>0</v>
      </c>
      <c r="T167" s="179">
        <f t="shared" si="93"/>
        <v>0</v>
      </c>
      <c r="U167" s="179">
        <f t="shared" si="94"/>
        <v>0</v>
      </c>
      <c r="V167" s="321">
        <f t="shared" si="95"/>
        <v>0</v>
      </c>
    </row>
    <row r="168" spans="1:26" ht="19.95" customHeight="1" thickBot="1" x14ac:dyDescent="0.3">
      <c r="A168" s="232">
        <v>9</v>
      </c>
      <c r="B168" s="208"/>
      <c r="C168" s="208"/>
      <c r="D168" s="208"/>
      <c r="E168" s="208"/>
      <c r="F168" s="208"/>
      <c r="G168" s="208"/>
      <c r="H168" s="208"/>
      <c r="I168" s="208"/>
      <c r="J168" s="208"/>
      <c r="K168" s="208"/>
      <c r="L168" s="179">
        <f t="shared" si="89"/>
        <v>0</v>
      </c>
      <c r="M168" s="179">
        <f t="shared" si="90"/>
        <v>0</v>
      </c>
      <c r="N168" s="321">
        <f t="shared" si="91"/>
        <v>0</v>
      </c>
      <c r="O168" s="241"/>
      <c r="P168" s="179">
        <f t="shared" si="87"/>
        <v>0</v>
      </c>
      <c r="Q168" s="179">
        <f t="shared" si="88"/>
        <v>0</v>
      </c>
      <c r="R168" s="321">
        <f t="shared" si="92"/>
        <v>0</v>
      </c>
      <c r="T168" s="179">
        <f t="shared" si="93"/>
        <v>0</v>
      </c>
      <c r="U168" s="179">
        <f t="shared" si="94"/>
        <v>0</v>
      </c>
      <c r="V168" s="321">
        <f t="shared" si="95"/>
        <v>0</v>
      </c>
    </row>
    <row r="169" spans="1:26" ht="19.95" customHeight="1" thickBot="1" x14ac:dyDescent="0.3">
      <c r="A169" s="232">
        <v>10</v>
      </c>
      <c r="B169" s="208"/>
      <c r="C169" s="208"/>
      <c r="D169" s="208"/>
      <c r="E169" s="208"/>
      <c r="F169" s="208"/>
      <c r="G169" s="208"/>
      <c r="H169" s="208"/>
      <c r="I169" s="208"/>
      <c r="J169" s="208"/>
      <c r="K169" s="208"/>
      <c r="L169" s="179">
        <f t="shared" si="89"/>
        <v>0</v>
      </c>
      <c r="M169" s="179">
        <f t="shared" si="90"/>
        <v>0</v>
      </c>
      <c r="N169" s="321">
        <f t="shared" si="91"/>
        <v>0</v>
      </c>
      <c r="O169" s="241"/>
      <c r="P169" s="179">
        <f t="shared" si="87"/>
        <v>0</v>
      </c>
      <c r="Q169" s="179">
        <f t="shared" si="88"/>
        <v>0</v>
      </c>
      <c r="R169" s="321">
        <f t="shared" si="92"/>
        <v>0</v>
      </c>
      <c r="T169" s="179">
        <f t="shared" si="93"/>
        <v>0</v>
      </c>
      <c r="U169" s="179">
        <f t="shared" si="94"/>
        <v>0</v>
      </c>
      <c r="V169" s="321">
        <f t="shared" si="95"/>
        <v>0</v>
      </c>
    </row>
    <row r="170" spans="1:26" ht="19.95" customHeight="1" thickBot="1" x14ac:dyDescent="0.35">
      <c r="A170" s="474" t="s">
        <v>122</v>
      </c>
      <c r="B170" s="475"/>
      <c r="C170" s="475"/>
      <c r="D170" s="475"/>
      <c r="E170" s="475"/>
      <c r="F170" s="475"/>
      <c r="G170" s="475"/>
      <c r="H170" s="475"/>
      <c r="I170" s="475"/>
      <c r="J170" s="475"/>
      <c r="K170" s="476"/>
      <c r="L170" s="180">
        <f>SUM(L160:L169)</f>
        <v>0</v>
      </c>
      <c r="M170" s="181">
        <f>SUM(M160:M169)</f>
        <v>0</v>
      </c>
      <c r="N170" s="180">
        <f>SUM(N160:N169)</f>
        <v>0</v>
      </c>
      <c r="O170" s="242"/>
      <c r="P170" s="180">
        <f>SUM(P160:P169)</f>
        <v>0</v>
      </c>
      <c r="Q170" s="181">
        <f>SUM(Q160:Q169)</f>
        <v>0</v>
      </c>
      <c r="R170" s="180">
        <f>SUM(R160:R169)</f>
        <v>0</v>
      </c>
      <c r="T170" s="180">
        <f>SUM(T160:T169)</f>
        <v>0</v>
      </c>
      <c r="U170" s="181">
        <f>SUM(U160:U169)</f>
        <v>0</v>
      </c>
      <c r="V170" s="180">
        <f>SUM(V160:V169)</f>
        <v>0</v>
      </c>
    </row>
    <row r="171" spans="1:26" x14ac:dyDescent="0.25">
      <c r="A171" s="175"/>
      <c r="B171" s="175"/>
      <c r="C171" s="175"/>
      <c r="D171" s="175"/>
      <c r="E171" s="175"/>
      <c r="F171" s="175"/>
      <c r="G171" s="175"/>
      <c r="H171" s="175"/>
      <c r="I171" s="175"/>
      <c r="J171" s="175"/>
      <c r="K171" s="175"/>
      <c r="L171" s="178"/>
      <c r="M171" s="178"/>
      <c r="N171" s="178"/>
      <c r="O171" s="237"/>
    </row>
    <row r="172" spans="1:26" ht="28.95" hidden="1" customHeight="1" outlineLevel="1" thickBot="1" x14ac:dyDescent="0.3">
      <c r="A172" s="477" t="s">
        <v>201</v>
      </c>
      <c r="B172" s="478"/>
      <c r="C172" s="478"/>
      <c r="D172" s="478"/>
      <c r="E172" s="478"/>
      <c r="F172" s="478"/>
      <c r="G172" s="478"/>
      <c r="H172" s="478"/>
      <c r="I172" s="478"/>
      <c r="J172" s="478"/>
      <c r="K172" s="479"/>
      <c r="L172" s="480"/>
      <c r="M172" s="480"/>
      <c r="N172" s="481"/>
      <c r="O172" s="237"/>
      <c r="P172" s="472" t="s">
        <v>210</v>
      </c>
      <c r="Q172" s="472"/>
      <c r="R172" s="472"/>
      <c r="T172" s="472" t="s">
        <v>206</v>
      </c>
      <c r="U172" s="472"/>
      <c r="V172" s="472"/>
      <c r="X172" s="472" t="s">
        <v>224</v>
      </c>
      <c r="Y172" s="472"/>
      <c r="Z172" s="472"/>
    </row>
    <row r="173" spans="1:26" ht="14.4" hidden="1" outlineLevel="1" thickBot="1" x14ac:dyDescent="0.3">
      <c r="A173" s="192"/>
      <c r="B173" s="192"/>
      <c r="C173" s="192"/>
      <c r="D173" s="192"/>
      <c r="E173" s="192"/>
      <c r="F173" s="192"/>
      <c r="G173" s="192"/>
      <c r="H173" s="192"/>
      <c r="I173" s="192"/>
      <c r="J173" s="192"/>
      <c r="K173" s="192"/>
      <c r="L173" s="175"/>
      <c r="M173" s="175"/>
      <c r="N173" s="175"/>
      <c r="O173" s="237"/>
      <c r="Q173" s="330">
        <v>0.4</v>
      </c>
      <c r="U173" s="330">
        <v>0.6</v>
      </c>
      <c r="Y173" s="330"/>
    </row>
    <row r="174" spans="1:26" ht="19.95" hidden="1" customHeight="1" outlineLevel="1" thickBot="1" x14ac:dyDescent="0.3">
      <c r="A174" s="220" t="s">
        <v>112</v>
      </c>
      <c r="B174" s="458" t="s">
        <v>208</v>
      </c>
      <c r="C174" s="459"/>
      <c r="D174" s="459"/>
      <c r="E174" s="459"/>
      <c r="F174" s="459"/>
      <c r="G174" s="460"/>
      <c r="H174" s="458" t="s">
        <v>139</v>
      </c>
      <c r="I174" s="459"/>
      <c r="J174" s="459"/>
      <c r="K174" s="460"/>
      <c r="L174" s="473" t="s">
        <v>204</v>
      </c>
      <c r="M174" s="453"/>
      <c r="N174" s="464"/>
      <c r="O174" s="237"/>
      <c r="P174" s="473" t="s">
        <v>203</v>
      </c>
      <c r="Q174" s="453"/>
      <c r="R174" s="464"/>
      <c r="T174" s="473" t="s">
        <v>203</v>
      </c>
      <c r="U174" s="453"/>
      <c r="V174" s="464"/>
      <c r="X174" s="473" t="s">
        <v>225</v>
      </c>
      <c r="Y174" s="453"/>
      <c r="Z174" s="464"/>
    </row>
    <row r="175" spans="1:26" ht="19.95" hidden="1" customHeight="1" outlineLevel="1" thickBot="1" x14ac:dyDescent="0.3">
      <c r="A175" s="358" t="s">
        <v>113</v>
      </c>
      <c r="B175" s="469" t="s">
        <v>200</v>
      </c>
      <c r="C175" s="469"/>
      <c r="D175" s="469" t="s">
        <v>211</v>
      </c>
      <c r="E175" s="469"/>
      <c r="F175" s="456" t="s">
        <v>162</v>
      </c>
      <c r="G175" s="457"/>
      <c r="H175" s="469" t="s">
        <v>205</v>
      </c>
      <c r="I175" s="469"/>
      <c r="J175" s="456" t="s">
        <v>207</v>
      </c>
      <c r="K175" s="457"/>
      <c r="L175" s="454"/>
      <c r="M175" s="455"/>
      <c r="N175" s="465"/>
      <c r="O175" s="237"/>
      <c r="P175" s="454"/>
      <c r="Q175" s="455"/>
      <c r="R175" s="465"/>
      <c r="T175" s="454"/>
      <c r="U175" s="455"/>
      <c r="V175" s="465"/>
      <c r="X175" s="454"/>
      <c r="Y175" s="455"/>
      <c r="Z175" s="465"/>
    </row>
    <row r="176" spans="1:26" ht="19.95" hidden="1" customHeight="1" outlineLevel="1" thickBot="1" x14ac:dyDescent="0.3">
      <c r="A176" s="220" t="s">
        <v>105</v>
      </c>
      <c r="B176" s="396" t="s">
        <v>101</v>
      </c>
      <c r="C176" s="396" t="s">
        <v>104</v>
      </c>
      <c r="D176" s="396" t="s">
        <v>101</v>
      </c>
      <c r="E176" s="396" t="s">
        <v>104</v>
      </c>
      <c r="F176" s="396" t="s">
        <v>101</v>
      </c>
      <c r="G176" s="396" t="s">
        <v>104</v>
      </c>
      <c r="H176" s="396" t="s">
        <v>101</v>
      </c>
      <c r="I176" s="396" t="s">
        <v>104</v>
      </c>
      <c r="J176" s="396" t="s">
        <v>101</v>
      </c>
      <c r="K176" s="396" t="s">
        <v>104</v>
      </c>
      <c r="L176" s="243" t="s">
        <v>103</v>
      </c>
      <c r="M176" s="244" t="s">
        <v>104</v>
      </c>
      <c r="N176" s="244" t="s">
        <v>106</v>
      </c>
      <c r="O176" s="237"/>
      <c r="P176" s="322" t="s">
        <v>103</v>
      </c>
      <c r="Q176" s="244" t="s">
        <v>104</v>
      </c>
      <c r="R176" s="244" t="s">
        <v>106</v>
      </c>
      <c r="T176" s="322" t="s">
        <v>103</v>
      </c>
      <c r="U176" s="244" t="s">
        <v>104</v>
      </c>
      <c r="V176" s="244" t="s">
        <v>106</v>
      </c>
      <c r="X176" s="322" t="s">
        <v>103</v>
      </c>
      <c r="Y176" s="244" t="s">
        <v>104</v>
      </c>
      <c r="Z176" s="244" t="s">
        <v>106</v>
      </c>
    </row>
    <row r="177" spans="1:26" ht="19.95" hidden="1" customHeight="1" outlineLevel="1" thickBot="1" x14ac:dyDescent="0.3">
      <c r="A177" s="232">
        <v>1</v>
      </c>
      <c r="B177" s="208"/>
      <c r="C177" s="208"/>
      <c r="D177" s="208"/>
      <c r="E177" s="208"/>
      <c r="F177" s="208"/>
      <c r="G177" s="208"/>
      <c r="H177" s="208"/>
      <c r="I177" s="208"/>
      <c r="J177" s="208"/>
      <c r="K177" s="208"/>
      <c r="L177" s="179">
        <f>B177+D177+F177+H177+J177</f>
        <v>0</v>
      </c>
      <c r="M177" s="179">
        <f>C177+E177+G177+I177+K177</f>
        <v>0</v>
      </c>
      <c r="N177" s="321">
        <f>(L177+M177)/2</f>
        <v>0</v>
      </c>
      <c r="O177" s="237"/>
      <c r="P177" s="179">
        <f t="shared" ref="P177:P186" si="96">L177*$Q$25</f>
        <v>0</v>
      </c>
      <c r="Q177" s="179">
        <f t="shared" ref="Q177:Q186" si="97">M177*$Q$25</f>
        <v>0</v>
      </c>
      <c r="R177" s="321">
        <f>(P177+Q177)/2</f>
        <v>0</v>
      </c>
      <c r="T177" s="179">
        <f>P177*$U$25</f>
        <v>0</v>
      </c>
      <c r="U177" s="179">
        <f>Q177*$U$25</f>
        <v>0</v>
      </c>
      <c r="V177" s="321">
        <f>(T177+U177)/2</f>
        <v>0</v>
      </c>
      <c r="X177" s="179">
        <f>T177+T160</f>
        <v>0</v>
      </c>
      <c r="Y177" s="179">
        <f>U177+U160</f>
        <v>0</v>
      </c>
      <c r="Z177" s="321">
        <f>(X177+Y177)/2</f>
        <v>0</v>
      </c>
    </row>
    <row r="178" spans="1:26" ht="19.95" hidden="1" customHeight="1" outlineLevel="1" thickBot="1" x14ac:dyDescent="0.3">
      <c r="A178" s="232">
        <v>2</v>
      </c>
      <c r="B178" s="208"/>
      <c r="C178" s="208"/>
      <c r="D178" s="208"/>
      <c r="E178" s="208"/>
      <c r="F178" s="208"/>
      <c r="G178" s="208"/>
      <c r="H178" s="208"/>
      <c r="I178" s="208"/>
      <c r="J178" s="208"/>
      <c r="K178" s="208"/>
      <c r="L178" s="179">
        <f t="shared" ref="L178:L186" si="98">B178+D178+F178+H178+J178</f>
        <v>0</v>
      </c>
      <c r="M178" s="179">
        <f t="shared" ref="M178:M186" si="99">C178+E178+G178+I178+K178</f>
        <v>0</v>
      </c>
      <c r="N178" s="321">
        <f t="shared" ref="N178:N186" si="100">(L178+M178)/2</f>
        <v>0</v>
      </c>
      <c r="O178" s="237"/>
      <c r="P178" s="179">
        <f t="shared" si="96"/>
        <v>0</v>
      </c>
      <c r="Q178" s="179">
        <f t="shared" si="97"/>
        <v>0</v>
      </c>
      <c r="R178" s="321">
        <f t="shared" ref="R178:R186" si="101">(P178+Q178)/2</f>
        <v>0</v>
      </c>
      <c r="T178" s="179">
        <f t="shared" ref="T178:T186" si="102">P178*$U$25</f>
        <v>0</v>
      </c>
      <c r="U178" s="179">
        <f t="shared" ref="U178:U186" si="103">Q178*$U$25</f>
        <v>0</v>
      </c>
      <c r="V178" s="321">
        <f t="shared" ref="V178:V186" si="104">(T178+U178)/2</f>
        <v>0</v>
      </c>
      <c r="X178" s="179">
        <f t="shared" ref="X178:X185" si="105">T178+T161</f>
        <v>0</v>
      </c>
      <c r="Y178" s="179">
        <f t="shared" ref="Y178:Y186" si="106">U178+U161</f>
        <v>0</v>
      </c>
      <c r="Z178" s="321">
        <f t="shared" ref="Z178" si="107">(X178+Y178)/2</f>
        <v>0</v>
      </c>
    </row>
    <row r="179" spans="1:26" ht="19.95" hidden="1" customHeight="1" outlineLevel="1" thickBot="1" x14ac:dyDescent="0.3">
      <c r="A179" s="232">
        <v>3</v>
      </c>
      <c r="B179" s="208"/>
      <c r="C179" s="208"/>
      <c r="D179" s="208"/>
      <c r="E179" s="208"/>
      <c r="F179" s="208"/>
      <c r="G179" s="208"/>
      <c r="H179" s="208"/>
      <c r="I179" s="208"/>
      <c r="J179" s="208"/>
      <c r="K179" s="208"/>
      <c r="L179" s="179">
        <f t="shared" si="98"/>
        <v>0</v>
      </c>
      <c r="M179" s="179">
        <f t="shared" si="99"/>
        <v>0</v>
      </c>
      <c r="N179" s="321">
        <f t="shared" si="100"/>
        <v>0</v>
      </c>
      <c r="O179" s="237"/>
      <c r="P179" s="179">
        <f t="shared" si="96"/>
        <v>0</v>
      </c>
      <c r="Q179" s="179">
        <f t="shared" si="97"/>
        <v>0</v>
      </c>
      <c r="R179" s="321">
        <f t="shared" si="101"/>
        <v>0</v>
      </c>
      <c r="T179" s="179">
        <f t="shared" si="102"/>
        <v>0</v>
      </c>
      <c r="U179" s="179">
        <f t="shared" si="103"/>
        <v>0</v>
      </c>
      <c r="V179" s="321">
        <f t="shared" si="104"/>
        <v>0</v>
      </c>
      <c r="X179" s="179">
        <f t="shared" si="105"/>
        <v>0</v>
      </c>
      <c r="Y179" s="179">
        <f t="shared" si="106"/>
        <v>0</v>
      </c>
      <c r="Z179" s="321">
        <f>(X179+Y179)/2</f>
        <v>0</v>
      </c>
    </row>
    <row r="180" spans="1:26" ht="19.95" hidden="1" customHeight="1" outlineLevel="1" thickBot="1" x14ac:dyDescent="0.3">
      <c r="A180" s="232">
        <v>4</v>
      </c>
      <c r="B180" s="208"/>
      <c r="C180" s="208"/>
      <c r="D180" s="208"/>
      <c r="E180" s="208"/>
      <c r="F180" s="208"/>
      <c r="G180" s="208"/>
      <c r="H180" s="208"/>
      <c r="I180" s="208"/>
      <c r="J180" s="208"/>
      <c r="K180" s="208"/>
      <c r="L180" s="179">
        <f t="shared" si="98"/>
        <v>0</v>
      </c>
      <c r="M180" s="179">
        <f t="shared" si="99"/>
        <v>0</v>
      </c>
      <c r="N180" s="321">
        <f t="shared" si="100"/>
        <v>0</v>
      </c>
      <c r="O180" s="237"/>
      <c r="P180" s="179">
        <f t="shared" si="96"/>
        <v>0</v>
      </c>
      <c r="Q180" s="179">
        <f t="shared" si="97"/>
        <v>0</v>
      </c>
      <c r="R180" s="321">
        <f t="shared" si="101"/>
        <v>0</v>
      </c>
      <c r="T180" s="179">
        <f t="shared" si="102"/>
        <v>0</v>
      </c>
      <c r="U180" s="179">
        <f t="shared" si="103"/>
        <v>0</v>
      </c>
      <c r="V180" s="321">
        <f t="shared" si="104"/>
        <v>0</v>
      </c>
      <c r="X180" s="179">
        <f t="shared" si="105"/>
        <v>0</v>
      </c>
      <c r="Y180" s="179">
        <f t="shared" si="106"/>
        <v>0</v>
      </c>
      <c r="Z180" s="321">
        <f t="shared" ref="Z180:Z186" si="108">(X180+Y180)/2</f>
        <v>0</v>
      </c>
    </row>
    <row r="181" spans="1:26" ht="19.95" hidden="1" customHeight="1" outlineLevel="1" thickBot="1" x14ac:dyDescent="0.3">
      <c r="A181" s="232">
        <v>5</v>
      </c>
      <c r="B181" s="208"/>
      <c r="C181" s="208"/>
      <c r="D181" s="208"/>
      <c r="E181" s="208"/>
      <c r="F181" s="208"/>
      <c r="G181" s="208"/>
      <c r="H181" s="208"/>
      <c r="I181" s="208"/>
      <c r="J181" s="208"/>
      <c r="K181" s="208"/>
      <c r="L181" s="179">
        <f t="shared" si="98"/>
        <v>0</v>
      </c>
      <c r="M181" s="179">
        <f t="shared" si="99"/>
        <v>0</v>
      </c>
      <c r="N181" s="321">
        <f t="shared" si="100"/>
        <v>0</v>
      </c>
      <c r="O181" s="237"/>
      <c r="P181" s="179">
        <f t="shared" si="96"/>
        <v>0</v>
      </c>
      <c r="Q181" s="179">
        <f t="shared" si="97"/>
        <v>0</v>
      </c>
      <c r="R181" s="321">
        <f t="shared" si="101"/>
        <v>0</v>
      </c>
      <c r="T181" s="179">
        <f t="shared" si="102"/>
        <v>0</v>
      </c>
      <c r="U181" s="179">
        <f t="shared" si="103"/>
        <v>0</v>
      </c>
      <c r="V181" s="321">
        <f t="shared" si="104"/>
        <v>0</v>
      </c>
      <c r="X181" s="179">
        <f t="shared" si="105"/>
        <v>0</v>
      </c>
      <c r="Y181" s="179">
        <f t="shared" si="106"/>
        <v>0</v>
      </c>
      <c r="Z181" s="321">
        <f t="shared" si="108"/>
        <v>0</v>
      </c>
    </row>
    <row r="182" spans="1:26" ht="19.95" hidden="1" customHeight="1" outlineLevel="1" thickBot="1" x14ac:dyDescent="0.3">
      <c r="A182" s="232">
        <v>6</v>
      </c>
      <c r="B182" s="208"/>
      <c r="C182" s="208"/>
      <c r="D182" s="208"/>
      <c r="E182" s="208"/>
      <c r="F182" s="208"/>
      <c r="G182" s="208"/>
      <c r="H182" s="208"/>
      <c r="I182" s="208"/>
      <c r="J182" s="208"/>
      <c r="K182" s="208"/>
      <c r="L182" s="179">
        <f t="shared" si="98"/>
        <v>0</v>
      </c>
      <c r="M182" s="179">
        <f t="shared" si="99"/>
        <v>0</v>
      </c>
      <c r="N182" s="321">
        <f t="shared" si="100"/>
        <v>0</v>
      </c>
      <c r="O182" s="237"/>
      <c r="P182" s="179">
        <f t="shared" si="96"/>
        <v>0</v>
      </c>
      <c r="Q182" s="179">
        <f t="shared" si="97"/>
        <v>0</v>
      </c>
      <c r="R182" s="321">
        <f t="shared" si="101"/>
        <v>0</v>
      </c>
      <c r="T182" s="179">
        <f t="shared" si="102"/>
        <v>0</v>
      </c>
      <c r="U182" s="179">
        <f t="shared" si="103"/>
        <v>0</v>
      </c>
      <c r="V182" s="321">
        <f t="shared" si="104"/>
        <v>0</v>
      </c>
      <c r="X182" s="179">
        <f t="shared" si="105"/>
        <v>0</v>
      </c>
      <c r="Y182" s="179">
        <f t="shared" si="106"/>
        <v>0</v>
      </c>
      <c r="Z182" s="321">
        <f t="shared" si="108"/>
        <v>0</v>
      </c>
    </row>
    <row r="183" spans="1:26" ht="19.95" hidden="1" customHeight="1" outlineLevel="1" thickBot="1" x14ac:dyDescent="0.3">
      <c r="A183" s="232">
        <v>7</v>
      </c>
      <c r="B183" s="208"/>
      <c r="C183" s="208"/>
      <c r="D183" s="208"/>
      <c r="E183" s="208"/>
      <c r="F183" s="208"/>
      <c r="G183" s="208"/>
      <c r="H183" s="208"/>
      <c r="I183" s="208"/>
      <c r="J183" s="208"/>
      <c r="K183" s="208"/>
      <c r="L183" s="179">
        <f t="shared" si="98"/>
        <v>0</v>
      </c>
      <c r="M183" s="179">
        <f t="shared" si="99"/>
        <v>0</v>
      </c>
      <c r="N183" s="321">
        <f t="shared" si="100"/>
        <v>0</v>
      </c>
      <c r="O183" s="237"/>
      <c r="P183" s="179">
        <f t="shared" si="96"/>
        <v>0</v>
      </c>
      <c r="Q183" s="179">
        <f t="shared" si="97"/>
        <v>0</v>
      </c>
      <c r="R183" s="321">
        <f t="shared" si="101"/>
        <v>0</v>
      </c>
      <c r="T183" s="179">
        <f t="shared" si="102"/>
        <v>0</v>
      </c>
      <c r="U183" s="179">
        <f t="shared" si="103"/>
        <v>0</v>
      </c>
      <c r="V183" s="321">
        <f t="shared" si="104"/>
        <v>0</v>
      </c>
      <c r="X183" s="179">
        <f t="shared" si="105"/>
        <v>0</v>
      </c>
      <c r="Y183" s="179">
        <f t="shared" si="106"/>
        <v>0</v>
      </c>
      <c r="Z183" s="321">
        <f t="shared" si="108"/>
        <v>0</v>
      </c>
    </row>
    <row r="184" spans="1:26" ht="19.95" hidden="1" customHeight="1" outlineLevel="1" thickBot="1" x14ac:dyDescent="0.3">
      <c r="A184" s="232">
        <v>8</v>
      </c>
      <c r="B184" s="208"/>
      <c r="C184" s="208"/>
      <c r="D184" s="208"/>
      <c r="E184" s="208"/>
      <c r="F184" s="208"/>
      <c r="G184" s="208"/>
      <c r="H184" s="208"/>
      <c r="I184" s="208"/>
      <c r="J184" s="208"/>
      <c r="K184" s="208"/>
      <c r="L184" s="179">
        <f t="shared" si="98"/>
        <v>0</v>
      </c>
      <c r="M184" s="179">
        <f t="shared" si="99"/>
        <v>0</v>
      </c>
      <c r="N184" s="321">
        <f t="shared" si="100"/>
        <v>0</v>
      </c>
      <c r="O184" s="237"/>
      <c r="P184" s="179">
        <f t="shared" si="96"/>
        <v>0</v>
      </c>
      <c r="Q184" s="179">
        <f t="shared" si="97"/>
        <v>0</v>
      </c>
      <c r="R184" s="321">
        <f t="shared" si="101"/>
        <v>0</v>
      </c>
      <c r="T184" s="179">
        <f t="shared" si="102"/>
        <v>0</v>
      </c>
      <c r="U184" s="179">
        <f t="shared" si="103"/>
        <v>0</v>
      </c>
      <c r="V184" s="321">
        <f t="shared" si="104"/>
        <v>0</v>
      </c>
      <c r="X184" s="179">
        <f t="shared" si="105"/>
        <v>0</v>
      </c>
      <c r="Y184" s="179">
        <f t="shared" si="106"/>
        <v>0</v>
      </c>
      <c r="Z184" s="321">
        <f t="shared" si="108"/>
        <v>0</v>
      </c>
    </row>
    <row r="185" spans="1:26" ht="19.95" hidden="1" customHeight="1" outlineLevel="1" thickBot="1" x14ac:dyDescent="0.3">
      <c r="A185" s="232">
        <v>9</v>
      </c>
      <c r="B185" s="208"/>
      <c r="C185" s="208"/>
      <c r="D185" s="208"/>
      <c r="E185" s="208"/>
      <c r="F185" s="208"/>
      <c r="G185" s="208"/>
      <c r="H185" s="208"/>
      <c r="I185" s="208"/>
      <c r="J185" s="208"/>
      <c r="K185" s="208"/>
      <c r="L185" s="179">
        <f t="shared" si="98"/>
        <v>0</v>
      </c>
      <c r="M185" s="179">
        <f t="shared" si="99"/>
        <v>0</v>
      </c>
      <c r="N185" s="321">
        <f t="shared" si="100"/>
        <v>0</v>
      </c>
      <c r="O185" s="237"/>
      <c r="P185" s="179">
        <f t="shared" si="96"/>
        <v>0</v>
      </c>
      <c r="Q185" s="179">
        <f t="shared" si="97"/>
        <v>0</v>
      </c>
      <c r="R185" s="321">
        <f t="shared" si="101"/>
        <v>0</v>
      </c>
      <c r="T185" s="179">
        <f t="shared" si="102"/>
        <v>0</v>
      </c>
      <c r="U185" s="179">
        <f t="shared" si="103"/>
        <v>0</v>
      </c>
      <c r="V185" s="321">
        <f t="shared" si="104"/>
        <v>0</v>
      </c>
      <c r="X185" s="179">
        <f t="shared" si="105"/>
        <v>0</v>
      </c>
      <c r="Y185" s="179">
        <f t="shared" si="106"/>
        <v>0</v>
      </c>
      <c r="Z185" s="321">
        <f t="shared" si="108"/>
        <v>0</v>
      </c>
    </row>
    <row r="186" spans="1:26" ht="19.95" hidden="1" customHeight="1" outlineLevel="1" thickBot="1" x14ac:dyDescent="0.3">
      <c r="A186" s="232">
        <v>10</v>
      </c>
      <c r="B186" s="208"/>
      <c r="C186" s="208"/>
      <c r="D186" s="208"/>
      <c r="E186" s="208"/>
      <c r="F186" s="208"/>
      <c r="G186" s="208"/>
      <c r="H186" s="208"/>
      <c r="I186" s="208"/>
      <c r="J186" s="208"/>
      <c r="K186" s="208"/>
      <c r="L186" s="179">
        <f t="shared" si="98"/>
        <v>0</v>
      </c>
      <c r="M186" s="179">
        <f t="shared" si="99"/>
        <v>0</v>
      </c>
      <c r="N186" s="321">
        <f t="shared" si="100"/>
        <v>0</v>
      </c>
      <c r="O186" s="237"/>
      <c r="P186" s="179">
        <f t="shared" si="96"/>
        <v>0</v>
      </c>
      <c r="Q186" s="179">
        <f t="shared" si="97"/>
        <v>0</v>
      </c>
      <c r="R186" s="321">
        <f t="shared" si="101"/>
        <v>0</v>
      </c>
      <c r="T186" s="179">
        <f t="shared" si="102"/>
        <v>0</v>
      </c>
      <c r="U186" s="179">
        <f t="shared" si="103"/>
        <v>0</v>
      </c>
      <c r="V186" s="321">
        <f t="shared" si="104"/>
        <v>0</v>
      </c>
      <c r="X186" s="179">
        <f>T186+T169</f>
        <v>0</v>
      </c>
      <c r="Y186" s="179">
        <f t="shared" si="106"/>
        <v>0</v>
      </c>
      <c r="Z186" s="321">
        <f t="shared" si="108"/>
        <v>0</v>
      </c>
    </row>
    <row r="187" spans="1:26" ht="19.95" hidden="1" customHeight="1" outlineLevel="1" thickBot="1" x14ac:dyDescent="0.3">
      <c r="A187" s="474" t="s">
        <v>122</v>
      </c>
      <c r="B187" s="475"/>
      <c r="C187" s="475"/>
      <c r="D187" s="475"/>
      <c r="E187" s="475"/>
      <c r="F187" s="475"/>
      <c r="G187" s="475"/>
      <c r="H187" s="475"/>
      <c r="I187" s="475"/>
      <c r="J187" s="475"/>
      <c r="K187" s="476"/>
      <c r="L187" s="180">
        <f>SUM(L177:L186)</f>
        <v>0</v>
      </c>
      <c r="M187" s="181">
        <f>SUM(M177:M186)</f>
        <v>0</v>
      </c>
      <c r="N187" s="180">
        <f>SUM(N177:N186)</f>
        <v>0</v>
      </c>
      <c r="O187" s="237"/>
      <c r="P187" s="180">
        <f>SUM(P177:P186)</f>
        <v>0</v>
      </c>
      <c r="Q187" s="181">
        <f>SUM(Q177:Q186)</f>
        <v>0</v>
      </c>
      <c r="R187" s="180">
        <f>SUM(R177:R186)</f>
        <v>0</v>
      </c>
      <c r="T187" s="180">
        <f>SUM(T177:T186)</f>
        <v>0</v>
      </c>
      <c r="U187" s="181">
        <f>SUM(U177:U186)</f>
        <v>0</v>
      </c>
      <c r="V187" s="180">
        <f>SUM(V177:V186)</f>
        <v>0</v>
      </c>
      <c r="X187" s="180">
        <f>SUM(X177:X186)</f>
        <v>0</v>
      </c>
      <c r="Y187" s="181">
        <f>SUM(Y177:Y186)</f>
        <v>0</v>
      </c>
      <c r="Z187" s="180">
        <f>SUM(Z177:Z186)</f>
        <v>0</v>
      </c>
    </row>
    <row r="188" spans="1:26" ht="45" customHeight="1" collapsed="1" x14ac:dyDescent="0.25"/>
    <row r="189" spans="1:26" ht="45" customHeight="1" x14ac:dyDescent="0.25">
      <c r="A189" s="230" t="s">
        <v>52</v>
      </c>
      <c r="B189" s="445">
        <f>'3.3a- CBA - Costs'!B94:C94</f>
        <v>0</v>
      </c>
      <c r="C189" s="446"/>
      <c r="D189" s="356"/>
      <c r="E189" s="324"/>
      <c r="F189" s="356"/>
      <c r="G189" s="324"/>
      <c r="H189" s="178"/>
      <c r="I189" s="178"/>
      <c r="J189" s="178"/>
      <c r="K189" s="195"/>
      <c r="N189" s="329"/>
    </row>
    <row r="190" spans="1:26" ht="45" customHeight="1" x14ac:dyDescent="0.25">
      <c r="A190" s="230" t="s">
        <v>15</v>
      </c>
      <c r="B190" s="467">
        <f>'3.3a- CBA - Costs'!B95:C95</f>
        <v>0</v>
      </c>
      <c r="C190" s="468"/>
      <c r="D190" s="356"/>
      <c r="E190" s="324"/>
      <c r="F190" s="356"/>
      <c r="G190" s="324"/>
      <c r="H190" s="178"/>
      <c r="I190" s="178"/>
      <c r="J190" s="178"/>
      <c r="K190" s="191"/>
      <c r="N190" s="205"/>
    </row>
    <row r="191" spans="1:26" ht="12" customHeight="1" thickBot="1" x14ac:dyDescent="0.3">
      <c r="A191" s="238"/>
      <c r="B191" s="238"/>
      <c r="C191" s="238"/>
      <c r="D191" s="334"/>
      <c r="E191" s="324"/>
      <c r="F191" s="334"/>
      <c r="G191" s="324"/>
      <c r="H191" s="175"/>
      <c r="I191" s="175"/>
      <c r="J191" s="175"/>
      <c r="K191" s="239"/>
      <c r="O191" s="237"/>
    </row>
    <row r="192" spans="1:26" ht="30" customHeight="1" thickBot="1" x14ac:dyDescent="0.3">
      <c r="A192" s="484" t="s">
        <v>230</v>
      </c>
      <c r="B192" s="485"/>
      <c r="C192" s="485"/>
      <c r="D192" s="485"/>
      <c r="E192" s="485"/>
      <c r="F192" s="485"/>
      <c r="G192" s="485"/>
      <c r="H192" s="485"/>
      <c r="I192" s="485"/>
      <c r="J192" s="485"/>
      <c r="K192" s="486"/>
      <c r="L192" s="480"/>
      <c r="M192" s="480"/>
      <c r="N192" s="481"/>
      <c r="O192" s="237"/>
      <c r="P192" s="482" t="s">
        <v>210</v>
      </c>
      <c r="Q192" s="482"/>
      <c r="R192" s="482"/>
      <c r="T192" s="482" t="s">
        <v>206</v>
      </c>
      <c r="U192" s="482"/>
      <c r="V192" s="482"/>
    </row>
    <row r="193" spans="1:22" ht="15" customHeight="1" thickBot="1" x14ac:dyDescent="0.3">
      <c r="A193" s="199"/>
      <c r="B193" s="199"/>
      <c r="C193" s="199"/>
      <c r="D193" s="199"/>
      <c r="E193" s="199"/>
      <c r="F193" s="199"/>
      <c r="G193" s="199"/>
      <c r="H193" s="199"/>
      <c r="I193" s="199"/>
      <c r="J193" s="199"/>
      <c r="K193" s="199"/>
      <c r="L193" s="175"/>
      <c r="M193" s="175"/>
      <c r="N193" s="206"/>
      <c r="O193" s="237"/>
      <c r="Q193" s="332">
        <v>0.8</v>
      </c>
      <c r="U193" s="332">
        <v>1</v>
      </c>
    </row>
    <row r="194" spans="1:22" ht="19.95" customHeight="1" thickBot="1" x14ac:dyDescent="0.3">
      <c r="A194" s="220" t="s">
        <v>112</v>
      </c>
      <c r="B194" s="458" t="s">
        <v>208</v>
      </c>
      <c r="C194" s="459"/>
      <c r="D194" s="459"/>
      <c r="E194" s="459"/>
      <c r="F194" s="459"/>
      <c r="G194" s="460"/>
      <c r="H194" s="458" t="s">
        <v>139</v>
      </c>
      <c r="I194" s="459"/>
      <c r="J194" s="459"/>
      <c r="K194" s="460"/>
      <c r="L194" s="473" t="s">
        <v>202</v>
      </c>
      <c r="M194" s="453"/>
      <c r="N194" s="464"/>
      <c r="O194" s="483"/>
      <c r="P194" s="473" t="s">
        <v>209</v>
      </c>
      <c r="Q194" s="453"/>
      <c r="R194" s="464"/>
      <c r="T194" s="473" t="s">
        <v>209</v>
      </c>
      <c r="U194" s="453"/>
      <c r="V194" s="464"/>
    </row>
    <row r="195" spans="1:22" ht="19.95" customHeight="1" thickBot="1" x14ac:dyDescent="0.3">
      <c r="A195" s="358" t="s">
        <v>113</v>
      </c>
      <c r="B195" s="469" t="s">
        <v>200</v>
      </c>
      <c r="C195" s="469"/>
      <c r="D195" s="469" t="s">
        <v>211</v>
      </c>
      <c r="E195" s="469"/>
      <c r="F195" s="456" t="s">
        <v>162</v>
      </c>
      <c r="G195" s="457"/>
      <c r="H195" s="469" t="s">
        <v>205</v>
      </c>
      <c r="I195" s="469"/>
      <c r="J195" s="456" t="s">
        <v>207</v>
      </c>
      <c r="K195" s="457"/>
      <c r="L195" s="454"/>
      <c r="M195" s="455"/>
      <c r="N195" s="465"/>
      <c r="O195" s="483"/>
      <c r="P195" s="454"/>
      <c r="Q195" s="455"/>
      <c r="R195" s="465"/>
      <c r="T195" s="454"/>
      <c r="U195" s="455"/>
      <c r="V195" s="465"/>
    </row>
    <row r="196" spans="1:22" ht="19.95" customHeight="1" thickBot="1" x14ac:dyDescent="0.3">
      <c r="A196" s="220" t="s">
        <v>105</v>
      </c>
      <c r="B196" s="396" t="s">
        <v>101</v>
      </c>
      <c r="C196" s="396" t="s">
        <v>104</v>
      </c>
      <c r="D196" s="396" t="s">
        <v>101</v>
      </c>
      <c r="E196" s="396" t="s">
        <v>104</v>
      </c>
      <c r="F196" s="396" t="s">
        <v>101</v>
      </c>
      <c r="G196" s="396" t="s">
        <v>104</v>
      </c>
      <c r="H196" s="396" t="s">
        <v>101</v>
      </c>
      <c r="I196" s="396" t="s">
        <v>104</v>
      </c>
      <c r="J196" s="396" t="s">
        <v>101</v>
      </c>
      <c r="K196" s="396" t="s">
        <v>104</v>
      </c>
      <c r="L196" s="243" t="s">
        <v>103</v>
      </c>
      <c r="M196" s="244" t="s">
        <v>104</v>
      </c>
      <c r="N196" s="244" t="s">
        <v>106</v>
      </c>
      <c r="O196" s="240"/>
      <c r="P196" s="322" t="s">
        <v>103</v>
      </c>
      <c r="Q196" s="244" t="s">
        <v>104</v>
      </c>
      <c r="R196" s="244" t="s">
        <v>106</v>
      </c>
      <c r="T196" s="322" t="s">
        <v>103</v>
      </c>
      <c r="U196" s="244" t="s">
        <v>104</v>
      </c>
      <c r="V196" s="244" t="s">
        <v>106</v>
      </c>
    </row>
    <row r="197" spans="1:22" ht="19.95" customHeight="1" thickBot="1" x14ac:dyDescent="0.3">
      <c r="A197" s="232">
        <v>1</v>
      </c>
      <c r="B197" s="208"/>
      <c r="C197" s="208"/>
      <c r="D197" s="208"/>
      <c r="E197" s="208"/>
      <c r="F197" s="208"/>
      <c r="G197" s="208"/>
      <c r="H197" s="208"/>
      <c r="I197" s="208"/>
      <c r="J197" s="208"/>
      <c r="K197" s="208"/>
      <c r="L197" s="179">
        <f>B197+D197+F197+H197+J197</f>
        <v>0</v>
      </c>
      <c r="M197" s="179">
        <f>C197+E197+G197+I197+K197</f>
        <v>0</v>
      </c>
      <c r="N197" s="321">
        <f>(L197+M197)/2</f>
        <v>0</v>
      </c>
      <c r="O197" s="241"/>
      <c r="P197" s="179">
        <f t="shared" ref="P197:P206" si="109">L197*$Q$8</f>
        <v>0</v>
      </c>
      <c r="Q197" s="179">
        <f t="shared" ref="Q197:Q206" si="110">M197*$Q$8</f>
        <v>0</v>
      </c>
      <c r="R197" s="321">
        <f>(P197+Q197)/2</f>
        <v>0</v>
      </c>
      <c r="T197" s="179">
        <f>P197*$U$8</f>
        <v>0</v>
      </c>
      <c r="U197" s="179">
        <f>Q197*$U$8</f>
        <v>0</v>
      </c>
      <c r="V197" s="321">
        <f>(T197+U197)/2</f>
        <v>0</v>
      </c>
    </row>
    <row r="198" spans="1:22" ht="19.95" customHeight="1" thickBot="1" x14ac:dyDescent="0.3">
      <c r="A198" s="232">
        <v>2</v>
      </c>
      <c r="B198" s="208"/>
      <c r="C198" s="208"/>
      <c r="D198" s="208"/>
      <c r="E198" s="208"/>
      <c r="F198" s="208"/>
      <c r="G198" s="208"/>
      <c r="H198" s="208"/>
      <c r="I198" s="208"/>
      <c r="J198" s="208"/>
      <c r="K198" s="208"/>
      <c r="L198" s="179">
        <f t="shared" ref="L198:L206" si="111">B198+D198+F198+H198+J198</f>
        <v>0</v>
      </c>
      <c r="M198" s="179">
        <f t="shared" ref="M198:M206" si="112">C198+E198+G198+I198+K198</f>
        <v>0</v>
      </c>
      <c r="N198" s="321">
        <f t="shared" ref="N198:N206" si="113">(L198+M198)/2</f>
        <v>0</v>
      </c>
      <c r="O198" s="241"/>
      <c r="P198" s="179">
        <f t="shared" si="109"/>
        <v>0</v>
      </c>
      <c r="Q198" s="179">
        <f t="shared" si="110"/>
        <v>0</v>
      </c>
      <c r="R198" s="321">
        <f t="shared" ref="R198:R206" si="114">(P198+Q198)/2</f>
        <v>0</v>
      </c>
      <c r="T198" s="179">
        <f t="shared" ref="T198:T206" si="115">P198*$U$8</f>
        <v>0</v>
      </c>
      <c r="U198" s="179">
        <f t="shared" ref="U198:U206" si="116">Q198*$U$8</f>
        <v>0</v>
      </c>
      <c r="V198" s="321">
        <f t="shared" ref="V198:V206" si="117">(T198+U198)/2</f>
        <v>0</v>
      </c>
    </row>
    <row r="199" spans="1:22" ht="19.95" customHeight="1" thickBot="1" x14ac:dyDescent="0.3">
      <c r="A199" s="232">
        <v>3</v>
      </c>
      <c r="B199" s="208"/>
      <c r="C199" s="208"/>
      <c r="D199" s="208"/>
      <c r="E199" s="208"/>
      <c r="F199" s="208"/>
      <c r="G199" s="208"/>
      <c r="H199" s="208"/>
      <c r="I199" s="208"/>
      <c r="J199" s="208"/>
      <c r="K199" s="208"/>
      <c r="L199" s="179">
        <f t="shared" si="111"/>
        <v>0</v>
      </c>
      <c r="M199" s="179">
        <f t="shared" si="112"/>
        <v>0</v>
      </c>
      <c r="N199" s="321">
        <f t="shared" si="113"/>
        <v>0</v>
      </c>
      <c r="O199" s="241"/>
      <c r="P199" s="179">
        <f t="shared" si="109"/>
        <v>0</v>
      </c>
      <c r="Q199" s="179">
        <f t="shared" si="110"/>
        <v>0</v>
      </c>
      <c r="R199" s="321">
        <f t="shared" si="114"/>
        <v>0</v>
      </c>
      <c r="T199" s="179">
        <f t="shared" si="115"/>
        <v>0</v>
      </c>
      <c r="U199" s="179">
        <f t="shared" si="116"/>
        <v>0</v>
      </c>
      <c r="V199" s="321">
        <f t="shared" si="117"/>
        <v>0</v>
      </c>
    </row>
    <row r="200" spans="1:22" ht="19.95" customHeight="1" thickBot="1" x14ac:dyDescent="0.3">
      <c r="A200" s="232">
        <v>4</v>
      </c>
      <c r="B200" s="208"/>
      <c r="C200" s="208"/>
      <c r="D200" s="208"/>
      <c r="E200" s="208"/>
      <c r="F200" s="208"/>
      <c r="G200" s="208"/>
      <c r="H200" s="208"/>
      <c r="I200" s="208"/>
      <c r="J200" s="208"/>
      <c r="K200" s="208"/>
      <c r="L200" s="179">
        <f t="shared" si="111"/>
        <v>0</v>
      </c>
      <c r="M200" s="179">
        <f t="shared" si="112"/>
        <v>0</v>
      </c>
      <c r="N200" s="321">
        <f t="shared" si="113"/>
        <v>0</v>
      </c>
      <c r="O200" s="241"/>
      <c r="P200" s="179">
        <f t="shared" si="109"/>
        <v>0</v>
      </c>
      <c r="Q200" s="179">
        <f t="shared" si="110"/>
        <v>0</v>
      </c>
      <c r="R200" s="321">
        <f t="shared" si="114"/>
        <v>0</v>
      </c>
      <c r="T200" s="179">
        <f t="shared" si="115"/>
        <v>0</v>
      </c>
      <c r="U200" s="179">
        <f t="shared" si="116"/>
        <v>0</v>
      </c>
      <c r="V200" s="321">
        <f t="shared" si="117"/>
        <v>0</v>
      </c>
    </row>
    <row r="201" spans="1:22" ht="19.95" customHeight="1" thickBot="1" x14ac:dyDescent="0.3">
      <c r="A201" s="232">
        <v>5</v>
      </c>
      <c r="B201" s="208"/>
      <c r="C201" s="208"/>
      <c r="D201" s="208"/>
      <c r="E201" s="208"/>
      <c r="F201" s="208"/>
      <c r="G201" s="208"/>
      <c r="H201" s="208"/>
      <c r="I201" s="208"/>
      <c r="J201" s="208"/>
      <c r="K201" s="208"/>
      <c r="L201" s="179">
        <f t="shared" si="111"/>
        <v>0</v>
      </c>
      <c r="M201" s="179">
        <f t="shared" si="112"/>
        <v>0</v>
      </c>
      <c r="N201" s="321">
        <f t="shared" si="113"/>
        <v>0</v>
      </c>
      <c r="O201" s="241"/>
      <c r="P201" s="179">
        <f t="shared" si="109"/>
        <v>0</v>
      </c>
      <c r="Q201" s="179">
        <f t="shared" si="110"/>
        <v>0</v>
      </c>
      <c r="R201" s="321">
        <f t="shared" si="114"/>
        <v>0</v>
      </c>
      <c r="T201" s="179">
        <f t="shared" si="115"/>
        <v>0</v>
      </c>
      <c r="U201" s="179">
        <f t="shared" si="116"/>
        <v>0</v>
      </c>
      <c r="V201" s="321">
        <f t="shared" si="117"/>
        <v>0</v>
      </c>
    </row>
    <row r="202" spans="1:22" ht="19.95" customHeight="1" thickBot="1" x14ac:dyDescent="0.3">
      <c r="A202" s="232">
        <v>6</v>
      </c>
      <c r="B202" s="208"/>
      <c r="C202" s="208"/>
      <c r="D202" s="208"/>
      <c r="E202" s="208"/>
      <c r="F202" s="208"/>
      <c r="G202" s="208"/>
      <c r="H202" s="208"/>
      <c r="I202" s="208"/>
      <c r="J202" s="208"/>
      <c r="K202" s="208"/>
      <c r="L202" s="179">
        <f t="shared" si="111"/>
        <v>0</v>
      </c>
      <c r="M202" s="179">
        <f t="shared" si="112"/>
        <v>0</v>
      </c>
      <c r="N202" s="321">
        <f t="shared" si="113"/>
        <v>0</v>
      </c>
      <c r="O202" s="241"/>
      <c r="P202" s="179">
        <f t="shared" si="109"/>
        <v>0</v>
      </c>
      <c r="Q202" s="179">
        <f t="shared" si="110"/>
        <v>0</v>
      </c>
      <c r="R202" s="321">
        <f t="shared" si="114"/>
        <v>0</v>
      </c>
      <c r="T202" s="179">
        <f t="shared" si="115"/>
        <v>0</v>
      </c>
      <c r="U202" s="179">
        <f t="shared" si="116"/>
        <v>0</v>
      </c>
      <c r="V202" s="321">
        <f t="shared" si="117"/>
        <v>0</v>
      </c>
    </row>
    <row r="203" spans="1:22" ht="19.95" customHeight="1" thickBot="1" x14ac:dyDescent="0.3">
      <c r="A203" s="232">
        <v>7</v>
      </c>
      <c r="B203" s="208"/>
      <c r="C203" s="208"/>
      <c r="D203" s="208"/>
      <c r="E203" s="208"/>
      <c r="F203" s="208"/>
      <c r="G203" s="208"/>
      <c r="H203" s="208"/>
      <c r="I203" s="208"/>
      <c r="J203" s="208"/>
      <c r="K203" s="208"/>
      <c r="L203" s="179">
        <f t="shared" si="111"/>
        <v>0</v>
      </c>
      <c r="M203" s="179">
        <f t="shared" si="112"/>
        <v>0</v>
      </c>
      <c r="N203" s="321">
        <f t="shared" si="113"/>
        <v>0</v>
      </c>
      <c r="O203" s="241"/>
      <c r="P203" s="179">
        <f t="shared" si="109"/>
        <v>0</v>
      </c>
      <c r="Q203" s="179">
        <f t="shared" si="110"/>
        <v>0</v>
      </c>
      <c r="R203" s="321">
        <f t="shared" si="114"/>
        <v>0</v>
      </c>
      <c r="T203" s="179">
        <f t="shared" si="115"/>
        <v>0</v>
      </c>
      <c r="U203" s="179">
        <f t="shared" si="116"/>
        <v>0</v>
      </c>
      <c r="V203" s="321">
        <f t="shared" si="117"/>
        <v>0</v>
      </c>
    </row>
    <row r="204" spans="1:22" ht="19.95" customHeight="1" thickBot="1" x14ac:dyDescent="0.3">
      <c r="A204" s="232">
        <v>8</v>
      </c>
      <c r="B204" s="208"/>
      <c r="C204" s="208"/>
      <c r="D204" s="208"/>
      <c r="E204" s="208"/>
      <c r="F204" s="208"/>
      <c r="G204" s="208"/>
      <c r="H204" s="208"/>
      <c r="I204" s="208"/>
      <c r="J204" s="208"/>
      <c r="K204" s="208"/>
      <c r="L204" s="179">
        <f t="shared" si="111"/>
        <v>0</v>
      </c>
      <c r="M204" s="179">
        <f t="shared" si="112"/>
        <v>0</v>
      </c>
      <c r="N204" s="321">
        <f t="shared" si="113"/>
        <v>0</v>
      </c>
      <c r="O204" s="241"/>
      <c r="P204" s="179">
        <f t="shared" si="109"/>
        <v>0</v>
      </c>
      <c r="Q204" s="179">
        <f t="shared" si="110"/>
        <v>0</v>
      </c>
      <c r="R204" s="321">
        <f t="shared" si="114"/>
        <v>0</v>
      </c>
      <c r="T204" s="179">
        <f t="shared" si="115"/>
        <v>0</v>
      </c>
      <c r="U204" s="179">
        <f t="shared" si="116"/>
        <v>0</v>
      </c>
      <c r="V204" s="321">
        <f t="shared" si="117"/>
        <v>0</v>
      </c>
    </row>
    <row r="205" spans="1:22" ht="19.95" customHeight="1" thickBot="1" x14ac:dyDescent="0.3">
      <c r="A205" s="232">
        <v>9</v>
      </c>
      <c r="B205" s="208"/>
      <c r="C205" s="208"/>
      <c r="D205" s="208"/>
      <c r="E205" s="208"/>
      <c r="F205" s="208"/>
      <c r="G205" s="208"/>
      <c r="H205" s="208"/>
      <c r="I205" s="208"/>
      <c r="J205" s="208"/>
      <c r="K205" s="208"/>
      <c r="L205" s="179">
        <f t="shared" si="111"/>
        <v>0</v>
      </c>
      <c r="M205" s="179">
        <f t="shared" si="112"/>
        <v>0</v>
      </c>
      <c r="N205" s="321">
        <f t="shared" si="113"/>
        <v>0</v>
      </c>
      <c r="O205" s="241"/>
      <c r="P205" s="179">
        <f t="shared" si="109"/>
        <v>0</v>
      </c>
      <c r="Q205" s="179">
        <f t="shared" si="110"/>
        <v>0</v>
      </c>
      <c r="R205" s="321">
        <f t="shared" si="114"/>
        <v>0</v>
      </c>
      <c r="T205" s="179">
        <f t="shared" si="115"/>
        <v>0</v>
      </c>
      <c r="U205" s="179">
        <f t="shared" si="116"/>
        <v>0</v>
      </c>
      <c r="V205" s="321">
        <f t="shared" si="117"/>
        <v>0</v>
      </c>
    </row>
    <row r="206" spans="1:22" ht="19.95" customHeight="1" thickBot="1" x14ac:dyDescent="0.3">
      <c r="A206" s="232">
        <v>10</v>
      </c>
      <c r="B206" s="208"/>
      <c r="C206" s="208"/>
      <c r="D206" s="208"/>
      <c r="E206" s="208"/>
      <c r="F206" s="208"/>
      <c r="G206" s="208"/>
      <c r="H206" s="208"/>
      <c r="I206" s="208"/>
      <c r="J206" s="208"/>
      <c r="K206" s="208"/>
      <c r="L206" s="179">
        <f t="shared" si="111"/>
        <v>0</v>
      </c>
      <c r="M206" s="179">
        <f t="shared" si="112"/>
        <v>0</v>
      </c>
      <c r="N206" s="321">
        <f t="shared" si="113"/>
        <v>0</v>
      </c>
      <c r="O206" s="241"/>
      <c r="P206" s="179">
        <f t="shared" si="109"/>
        <v>0</v>
      </c>
      <c r="Q206" s="179">
        <f t="shared" si="110"/>
        <v>0</v>
      </c>
      <c r="R206" s="321">
        <f t="shared" si="114"/>
        <v>0</v>
      </c>
      <c r="T206" s="179">
        <f t="shared" si="115"/>
        <v>0</v>
      </c>
      <c r="U206" s="179">
        <f t="shared" si="116"/>
        <v>0</v>
      </c>
      <c r="V206" s="321">
        <f t="shared" si="117"/>
        <v>0</v>
      </c>
    </row>
    <row r="207" spans="1:22" ht="19.95" customHeight="1" thickBot="1" x14ac:dyDescent="0.35">
      <c r="A207" s="474" t="s">
        <v>122</v>
      </c>
      <c r="B207" s="475"/>
      <c r="C207" s="475"/>
      <c r="D207" s="475"/>
      <c r="E207" s="475"/>
      <c r="F207" s="475"/>
      <c r="G207" s="475"/>
      <c r="H207" s="475"/>
      <c r="I207" s="475"/>
      <c r="J207" s="475"/>
      <c r="K207" s="476"/>
      <c r="L207" s="180">
        <f>SUM(L197:L206)</f>
        <v>0</v>
      </c>
      <c r="M207" s="181">
        <f>SUM(M197:M206)</f>
        <v>0</v>
      </c>
      <c r="N207" s="180">
        <f>SUM(N197:N206)</f>
        <v>0</v>
      </c>
      <c r="O207" s="242"/>
      <c r="P207" s="180">
        <f>SUM(P197:P206)</f>
        <v>0</v>
      </c>
      <c r="Q207" s="181">
        <f>SUM(Q197:Q206)</f>
        <v>0</v>
      </c>
      <c r="R207" s="180">
        <f>SUM(R197:R206)</f>
        <v>0</v>
      </c>
      <c r="T207" s="180">
        <f>SUM(T197:T206)</f>
        <v>0</v>
      </c>
      <c r="U207" s="181">
        <f>SUM(U197:U206)</f>
        <v>0</v>
      </c>
      <c r="V207" s="180">
        <f>SUM(V197:V206)</f>
        <v>0</v>
      </c>
    </row>
    <row r="208" spans="1:22" x14ac:dyDescent="0.25">
      <c r="A208" s="175"/>
      <c r="B208" s="175"/>
      <c r="C208" s="175"/>
      <c r="D208" s="175"/>
      <c r="E208" s="175"/>
      <c r="F208" s="175"/>
      <c r="G208" s="175"/>
      <c r="H208" s="175"/>
      <c r="I208" s="175"/>
      <c r="J208" s="175"/>
      <c r="K208" s="175"/>
      <c r="L208" s="178"/>
      <c r="M208" s="178"/>
      <c r="N208" s="178"/>
      <c r="O208" s="237"/>
    </row>
    <row r="209" spans="1:26" ht="28.95" hidden="1" customHeight="1" outlineLevel="1" thickBot="1" x14ac:dyDescent="0.3">
      <c r="A209" s="477" t="s">
        <v>201</v>
      </c>
      <c r="B209" s="478"/>
      <c r="C209" s="478"/>
      <c r="D209" s="478"/>
      <c r="E209" s="478"/>
      <c r="F209" s="478"/>
      <c r="G209" s="478"/>
      <c r="H209" s="478"/>
      <c r="I209" s="478"/>
      <c r="J209" s="478"/>
      <c r="K209" s="479"/>
      <c r="L209" s="480"/>
      <c r="M209" s="480"/>
      <c r="N209" s="481"/>
      <c r="O209" s="237"/>
      <c r="P209" s="472" t="s">
        <v>210</v>
      </c>
      <c r="Q209" s="472"/>
      <c r="R209" s="472"/>
      <c r="T209" s="472" t="s">
        <v>206</v>
      </c>
      <c r="U209" s="472"/>
      <c r="V209" s="472"/>
      <c r="X209" s="472" t="s">
        <v>224</v>
      </c>
      <c r="Y209" s="472"/>
      <c r="Z209" s="472"/>
    </row>
    <row r="210" spans="1:26" ht="14.4" hidden="1" outlineLevel="1" thickBot="1" x14ac:dyDescent="0.3">
      <c r="A210" s="192"/>
      <c r="B210" s="192"/>
      <c r="C210" s="192"/>
      <c r="D210" s="192"/>
      <c r="E210" s="192"/>
      <c r="F210" s="192"/>
      <c r="G210" s="192"/>
      <c r="H210" s="192"/>
      <c r="I210" s="192"/>
      <c r="J210" s="192"/>
      <c r="K210" s="192"/>
      <c r="L210" s="175"/>
      <c r="M210" s="175"/>
      <c r="N210" s="175"/>
      <c r="O210" s="237"/>
      <c r="Q210" s="330">
        <v>0.4</v>
      </c>
      <c r="U210" s="330">
        <v>0.6</v>
      </c>
      <c r="Y210" s="330"/>
    </row>
    <row r="211" spans="1:26" ht="19.95" hidden="1" customHeight="1" outlineLevel="1" thickBot="1" x14ac:dyDescent="0.3">
      <c r="A211" s="220" t="s">
        <v>112</v>
      </c>
      <c r="B211" s="458" t="s">
        <v>208</v>
      </c>
      <c r="C211" s="459"/>
      <c r="D211" s="459"/>
      <c r="E211" s="459"/>
      <c r="F211" s="459"/>
      <c r="G211" s="460"/>
      <c r="H211" s="458" t="s">
        <v>139</v>
      </c>
      <c r="I211" s="459"/>
      <c r="J211" s="459"/>
      <c r="K211" s="460"/>
      <c r="L211" s="473" t="s">
        <v>204</v>
      </c>
      <c r="M211" s="453"/>
      <c r="N211" s="464"/>
      <c r="O211" s="237"/>
      <c r="P211" s="473" t="s">
        <v>203</v>
      </c>
      <c r="Q211" s="453"/>
      <c r="R211" s="464"/>
      <c r="T211" s="473" t="s">
        <v>203</v>
      </c>
      <c r="U211" s="453"/>
      <c r="V211" s="464"/>
      <c r="X211" s="473" t="s">
        <v>225</v>
      </c>
      <c r="Y211" s="453"/>
      <c r="Z211" s="464"/>
    </row>
    <row r="212" spans="1:26" ht="19.95" hidden="1" customHeight="1" outlineLevel="1" thickBot="1" x14ac:dyDescent="0.3">
      <c r="A212" s="358" t="s">
        <v>113</v>
      </c>
      <c r="B212" s="469" t="s">
        <v>200</v>
      </c>
      <c r="C212" s="469"/>
      <c r="D212" s="469" t="s">
        <v>211</v>
      </c>
      <c r="E212" s="469"/>
      <c r="F212" s="456" t="s">
        <v>162</v>
      </c>
      <c r="G212" s="457"/>
      <c r="H212" s="469" t="s">
        <v>205</v>
      </c>
      <c r="I212" s="469"/>
      <c r="J212" s="456" t="s">
        <v>207</v>
      </c>
      <c r="K212" s="457"/>
      <c r="L212" s="454"/>
      <c r="M212" s="455"/>
      <c r="N212" s="465"/>
      <c r="O212" s="237"/>
      <c r="P212" s="454"/>
      <c r="Q212" s="455"/>
      <c r="R212" s="465"/>
      <c r="T212" s="454"/>
      <c r="U212" s="455"/>
      <c r="V212" s="465"/>
      <c r="X212" s="454"/>
      <c r="Y212" s="455"/>
      <c r="Z212" s="465"/>
    </row>
    <row r="213" spans="1:26" ht="19.95" hidden="1" customHeight="1" outlineLevel="1" thickBot="1" x14ac:dyDescent="0.3">
      <c r="A213" s="220" t="s">
        <v>105</v>
      </c>
      <c r="B213" s="396" t="s">
        <v>101</v>
      </c>
      <c r="C213" s="396" t="s">
        <v>104</v>
      </c>
      <c r="D213" s="396" t="s">
        <v>101</v>
      </c>
      <c r="E213" s="396" t="s">
        <v>104</v>
      </c>
      <c r="F213" s="396" t="s">
        <v>101</v>
      </c>
      <c r="G213" s="396" t="s">
        <v>104</v>
      </c>
      <c r="H213" s="396" t="s">
        <v>101</v>
      </c>
      <c r="I213" s="396" t="s">
        <v>104</v>
      </c>
      <c r="J213" s="396" t="s">
        <v>101</v>
      </c>
      <c r="K213" s="396" t="s">
        <v>104</v>
      </c>
      <c r="L213" s="243" t="s">
        <v>103</v>
      </c>
      <c r="M213" s="244" t="s">
        <v>104</v>
      </c>
      <c r="N213" s="244" t="s">
        <v>106</v>
      </c>
      <c r="O213" s="237"/>
      <c r="P213" s="322" t="s">
        <v>103</v>
      </c>
      <c r="Q213" s="244" t="s">
        <v>104</v>
      </c>
      <c r="R213" s="244" t="s">
        <v>106</v>
      </c>
      <c r="T213" s="322" t="s">
        <v>103</v>
      </c>
      <c r="U213" s="244" t="s">
        <v>104</v>
      </c>
      <c r="V213" s="244" t="s">
        <v>106</v>
      </c>
      <c r="X213" s="322" t="s">
        <v>103</v>
      </c>
      <c r="Y213" s="244" t="s">
        <v>104</v>
      </c>
      <c r="Z213" s="244" t="s">
        <v>106</v>
      </c>
    </row>
    <row r="214" spans="1:26" ht="19.95" hidden="1" customHeight="1" outlineLevel="1" thickBot="1" x14ac:dyDescent="0.3">
      <c r="A214" s="232">
        <v>1</v>
      </c>
      <c r="B214" s="208"/>
      <c r="C214" s="208"/>
      <c r="D214" s="208"/>
      <c r="E214" s="208"/>
      <c r="F214" s="208"/>
      <c r="G214" s="208"/>
      <c r="H214" s="208"/>
      <c r="I214" s="208"/>
      <c r="J214" s="208"/>
      <c r="K214" s="208"/>
      <c r="L214" s="179">
        <f>B214+D214+F214+H214+J214</f>
        <v>0</v>
      </c>
      <c r="M214" s="179">
        <f>C214+E214+G214+I214+K214</f>
        <v>0</v>
      </c>
      <c r="N214" s="321">
        <f>(L214+M214)/2</f>
        <v>0</v>
      </c>
      <c r="O214" s="237"/>
      <c r="P214" s="179">
        <f t="shared" ref="P214:P223" si="118">L214*$Q$25</f>
        <v>0</v>
      </c>
      <c r="Q214" s="179">
        <f t="shared" ref="Q214:Q223" si="119">M214*$Q$25</f>
        <v>0</v>
      </c>
      <c r="R214" s="321">
        <f>(P214+Q214)/2</f>
        <v>0</v>
      </c>
      <c r="T214" s="179">
        <f>P214*$U$25</f>
        <v>0</v>
      </c>
      <c r="U214" s="179">
        <f>Q214*$U$25</f>
        <v>0</v>
      </c>
      <c r="V214" s="321">
        <f>(T214+U214)/2</f>
        <v>0</v>
      </c>
      <c r="X214" s="179">
        <f>T214+T197</f>
        <v>0</v>
      </c>
      <c r="Y214" s="179">
        <f>U214+U197</f>
        <v>0</v>
      </c>
      <c r="Z214" s="321">
        <f>(X214+Y214)/2</f>
        <v>0</v>
      </c>
    </row>
    <row r="215" spans="1:26" ht="19.95" hidden="1" customHeight="1" outlineLevel="1" thickBot="1" x14ac:dyDescent="0.3">
      <c r="A215" s="232">
        <v>2</v>
      </c>
      <c r="B215" s="208"/>
      <c r="C215" s="208"/>
      <c r="D215" s="208"/>
      <c r="E215" s="208"/>
      <c r="F215" s="208"/>
      <c r="G215" s="208"/>
      <c r="H215" s="208"/>
      <c r="I215" s="208"/>
      <c r="J215" s="208"/>
      <c r="K215" s="208"/>
      <c r="L215" s="179">
        <f t="shared" ref="L215:L223" si="120">B215+D215+F215+H215+J215</f>
        <v>0</v>
      </c>
      <c r="M215" s="179">
        <f t="shared" ref="M215:M223" si="121">C215+E215+G215+I215+K215</f>
        <v>0</v>
      </c>
      <c r="N215" s="321">
        <f t="shared" ref="N215:N223" si="122">(L215+M215)/2</f>
        <v>0</v>
      </c>
      <c r="O215" s="237"/>
      <c r="P215" s="179">
        <f t="shared" si="118"/>
        <v>0</v>
      </c>
      <c r="Q215" s="179">
        <f t="shared" si="119"/>
        <v>0</v>
      </c>
      <c r="R215" s="321">
        <f t="shared" ref="R215:R223" si="123">(P215+Q215)/2</f>
        <v>0</v>
      </c>
      <c r="T215" s="179">
        <f t="shared" ref="T215:T223" si="124">P215*$U$25</f>
        <v>0</v>
      </c>
      <c r="U215" s="179">
        <f t="shared" ref="U215:U223" si="125">Q215*$U$25</f>
        <v>0</v>
      </c>
      <c r="V215" s="321">
        <f t="shared" ref="V215:V223" si="126">(T215+U215)/2</f>
        <v>0</v>
      </c>
      <c r="X215" s="179">
        <f t="shared" ref="X215:X222" si="127">T215+T198</f>
        <v>0</v>
      </c>
      <c r="Y215" s="179">
        <f t="shared" ref="Y215:Y223" si="128">U215+U198</f>
        <v>0</v>
      </c>
      <c r="Z215" s="321">
        <f t="shared" ref="Z215" si="129">(X215+Y215)/2</f>
        <v>0</v>
      </c>
    </row>
    <row r="216" spans="1:26" ht="19.95" hidden="1" customHeight="1" outlineLevel="1" thickBot="1" x14ac:dyDescent="0.3">
      <c r="A216" s="232">
        <v>3</v>
      </c>
      <c r="B216" s="208"/>
      <c r="C216" s="208"/>
      <c r="D216" s="208"/>
      <c r="E216" s="208"/>
      <c r="F216" s="208"/>
      <c r="G216" s="208"/>
      <c r="H216" s="208"/>
      <c r="I216" s="208"/>
      <c r="J216" s="208"/>
      <c r="K216" s="208"/>
      <c r="L216" s="179">
        <f t="shared" si="120"/>
        <v>0</v>
      </c>
      <c r="M216" s="179">
        <f t="shared" si="121"/>
        <v>0</v>
      </c>
      <c r="N216" s="321">
        <f t="shared" si="122"/>
        <v>0</v>
      </c>
      <c r="O216" s="237"/>
      <c r="P216" s="179">
        <f t="shared" si="118"/>
        <v>0</v>
      </c>
      <c r="Q216" s="179">
        <f t="shared" si="119"/>
        <v>0</v>
      </c>
      <c r="R216" s="321">
        <f t="shared" si="123"/>
        <v>0</v>
      </c>
      <c r="T216" s="179">
        <f t="shared" si="124"/>
        <v>0</v>
      </c>
      <c r="U216" s="179">
        <f t="shared" si="125"/>
        <v>0</v>
      </c>
      <c r="V216" s="321">
        <f t="shared" si="126"/>
        <v>0</v>
      </c>
      <c r="X216" s="179">
        <f t="shared" si="127"/>
        <v>0</v>
      </c>
      <c r="Y216" s="179">
        <f t="shared" si="128"/>
        <v>0</v>
      </c>
      <c r="Z216" s="321">
        <f>(X216+Y216)/2</f>
        <v>0</v>
      </c>
    </row>
    <row r="217" spans="1:26" ht="19.95" hidden="1" customHeight="1" outlineLevel="1" thickBot="1" x14ac:dyDescent="0.3">
      <c r="A217" s="232">
        <v>4</v>
      </c>
      <c r="B217" s="208"/>
      <c r="C217" s="208"/>
      <c r="D217" s="208"/>
      <c r="E217" s="208"/>
      <c r="F217" s="208"/>
      <c r="G217" s="208"/>
      <c r="H217" s="208"/>
      <c r="I217" s="208"/>
      <c r="J217" s="208"/>
      <c r="K217" s="208"/>
      <c r="L217" s="179">
        <f t="shared" si="120"/>
        <v>0</v>
      </c>
      <c r="M217" s="179">
        <f t="shared" si="121"/>
        <v>0</v>
      </c>
      <c r="N217" s="321">
        <f t="shared" si="122"/>
        <v>0</v>
      </c>
      <c r="O217" s="237"/>
      <c r="P217" s="179">
        <f t="shared" si="118"/>
        <v>0</v>
      </c>
      <c r="Q217" s="179">
        <f t="shared" si="119"/>
        <v>0</v>
      </c>
      <c r="R217" s="321">
        <f t="shared" si="123"/>
        <v>0</v>
      </c>
      <c r="T217" s="179">
        <f t="shared" si="124"/>
        <v>0</v>
      </c>
      <c r="U217" s="179">
        <f t="shared" si="125"/>
        <v>0</v>
      </c>
      <c r="V217" s="321">
        <f t="shared" si="126"/>
        <v>0</v>
      </c>
      <c r="X217" s="179">
        <f t="shared" si="127"/>
        <v>0</v>
      </c>
      <c r="Y217" s="179">
        <f t="shared" si="128"/>
        <v>0</v>
      </c>
      <c r="Z217" s="321">
        <f t="shared" ref="Z217:Z223" si="130">(X217+Y217)/2</f>
        <v>0</v>
      </c>
    </row>
    <row r="218" spans="1:26" ht="19.95" hidden="1" customHeight="1" outlineLevel="1" thickBot="1" x14ac:dyDescent="0.3">
      <c r="A218" s="232">
        <v>5</v>
      </c>
      <c r="B218" s="208"/>
      <c r="C218" s="208"/>
      <c r="D218" s="208"/>
      <c r="E218" s="208"/>
      <c r="F218" s="208"/>
      <c r="G218" s="208"/>
      <c r="H218" s="208"/>
      <c r="I218" s="208"/>
      <c r="J218" s="208"/>
      <c r="K218" s="208"/>
      <c r="L218" s="179">
        <f t="shared" si="120"/>
        <v>0</v>
      </c>
      <c r="M218" s="179">
        <f t="shared" si="121"/>
        <v>0</v>
      </c>
      <c r="N218" s="321">
        <f t="shared" si="122"/>
        <v>0</v>
      </c>
      <c r="O218" s="237"/>
      <c r="P218" s="179">
        <f t="shared" si="118"/>
        <v>0</v>
      </c>
      <c r="Q218" s="179">
        <f t="shared" si="119"/>
        <v>0</v>
      </c>
      <c r="R218" s="321">
        <f t="shared" si="123"/>
        <v>0</v>
      </c>
      <c r="T218" s="179">
        <f t="shared" si="124"/>
        <v>0</v>
      </c>
      <c r="U218" s="179">
        <f t="shared" si="125"/>
        <v>0</v>
      </c>
      <c r="V218" s="321">
        <f t="shared" si="126"/>
        <v>0</v>
      </c>
      <c r="X218" s="179">
        <f t="shared" si="127"/>
        <v>0</v>
      </c>
      <c r="Y218" s="179">
        <f t="shared" si="128"/>
        <v>0</v>
      </c>
      <c r="Z218" s="321">
        <f t="shared" si="130"/>
        <v>0</v>
      </c>
    </row>
    <row r="219" spans="1:26" ht="19.95" hidden="1" customHeight="1" outlineLevel="1" thickBot="1" x14ac:dyDescent="0.3">
      <c r="A219" s="232">
        <v>6</v>
      </c>
      <c r="B219" s="208"/>
      <c r="C219" s="208"/>
      <c r="D219" s="208"/>
      <c r="E219" s="208"/>
      <c r="F219" s="208"/>
      <c r="G219" s="208"/>
      <c r="H219" s="208"/>
      <c r="I219" s="208"/>
      <c r="J219" s="208"/>
      <c r="K219" s="208"/>
      <c r="L219" s="179">
        <f t="shared" si="120"/>
        <v>0</v>
      </c>
      <c r="M219" s="179">
        <f t="shared" si="121"/>
        <v>0</v>
      </c>
      <c r="N219" s="321">
        <f t="shared" si="122"/>
        <v>0</v>
      </c>
      <c r="O219" s="237"/>
      <c r="P219" s="179">
        <f t="shared" si="118"/>
        <v>0</v>
      </c>
      <c r="Q219" s="179">
        <f t="shared" si="119"/>
        <v>0</v>
      </c>
      <c r="R219" s="321">
        <f t="shared" si="123"/>
        <v>0</v>
      </c>
      <c r="T219" s="179">
        <f t="shared" si="124"/>
        <v>0</v>
      </c>
      <c r="U219" s="179">
        <f t="shared" si="125"/>
        <v>0</v>
      </c>
      <c r="V219" s="321">
        <f t="shared" si="126"/>
        <v>0</v>
      </c>
      <c r="X219" s="179">
        <f t="shared" si="127"/>
        <v>0</v>
      </c>
      <c r="Y219" s="179">
        <f t="shared" si="128"/>
        <v>0</v>
      </c>
      <c r="Z219" s="321">
        <f t="shared" si="130"/>
        <v>0</v>
      </c>
    </row>
    <row r="220" spans="1:26" ht="19.95" hidden="1" customHeight="1" outlineLevel="1" thickBot="1" x14ac:dyDescent="0.3">
      <c r="A220" s="232">
        <v>7</v>
      </c>
      <c r="B220" s="208"/>
      <c r="C220" s="208"/>
      <c r="D220" s="208"/>
      <c r="E220" s="208"/>
      <c r="F220" s="208"/>
      <c r="G220" s="208"/>
      <c r="H220" s="208"/>
      <c r="I220" s="208"/>
      <c r="J220" s="208"/>
      <c r="K220" s="208"/>
      <c r="L220" s="179">
        <f t="shared" si="120"/>
        <v>0</v>
      </c>
      <c r="M220" s="179">
        <f t="shared" si="121"/>
        <v>0</v>
      </c>
      <c r="N220" s="321">
        <f t="shared" si="122"/>
        <v>0</v>
      </c>
      <c r="O220" s="237"/>
      <c r="P220" s="179">
        <f t="shared" si="118"/>
        <v>0</v>
      </c>
      <c r="Q220" s="179">
        <f t="shared" si="119"/>
        <v>0</v>
      </c>
      <c r="R220" s="321">
        <f t="shared" si="123"/>
        <v>0</v>
      </c>
      <c r="T220" s="179">
        <f t="shared" si="124"/>
        <v>0</v>
      </c>
      <c r="U220" s="179">
        <f t="shared" si="125"/>
        <v>0</v>
      </c>
      <c r="V220" s="321">
        <f t="shared" si="126"/>
        <v>0</v>
      </c>
      <c r="X220" s="179">
        <f t="shared" si="127"/>
        <v>0</v>
      </c>
      <c r="Y220" s="179">
        <f t="shared" si="128"/>
        <v>0</v>
      </c>
      <c r="Z220" s="321">
        <f t="shared" si="130"/>
        <v>0</v>
      </c>
    </row>
    <row r="221" spans="1:26" ht="19.95" hidden="1" customHeight="1" outlineLevel="1" thickBot="1" x14ac:dyDescent="0.3">
      <c r="A221" s="232">
        <v>8</v>
      </c>
      <c r="B221" s="208"/>
      <c r="C221" s="208"/>
      <c r="D221" s="208"/>
      <c r="E221" s="208"/>
      <c r="F221" s="208"/>
      <c r="G221" s="208"/>
      <c r="H221" s="208"/>
      <c r="I221" s="208"/>
      <c r="J221" s="208"/>
      <c r="K221" s="208"/>
      <c r="L221" s="179">
        <f t="shared" si="120"/>
        <v>0</v>
      </c>
      <c r="M221" s="179">
        <f t="shared" si="121"/>
        <v>0</v>
      </c>
      <c r="N221" s="321">
        <f t="shared" si="122"/>
        <v>0</v>
      </c>
      <c r="O221" s="237"/>
      <c r="P221" s="179">
        <f t="shared" si="118"/>
        <v>0</v>
      </c>
      <c r="Q221" s="179">
        <f t="shared" si="119"/>
        <v>0</v>
      </c>
      <c r="R221" s="321">
        <f t="shared" si="123"/>
        <v>0</v>
      </c>
      <c r="T221" s="179">
        <f t="shared" si="124"/>
        <v>0</v>
      </c>
      <c r="U221" s="179">
        <f t="shared" si="125"/>
        <v>0</v>
      </c>
      <c r="V221" s="321">
        <f t="shared" si="126"/>
        <v>0</v>
      </c>
      <c r="X221" s="179">
        <f t="shared" si="127"/>
        <v>0</v>
      </c>
      <c r="Y221" s="179">
        <f t="shared" si="128"/>
        <v>0</v>
      </c>
      <c r="Z221" s="321">
        <f t="shared" si="130"/>
        <v>0</v>
      </c>
    </row>
    <row r="222" spans="1:26" ht="19.95" hidden="1" customHeight="1" outlineLevel="1" thickBot="1" x14ac:dyDescent="0.3">
      <c r="A222" s="232">
        <v>9</v>
      </c>
      <c r="B222" s="208"/>
      <c r="C222" s="208"/>
      <c r="D222" s="208"/>
      <c r="E222" s="208"/>
      <c r="F222" s="208"/>
      <c r="G222" s="208"/>
      <c r="H222" s="208"/>
      <c r="I222" s="208"/>
      <c r="J222" s="208"/>
      <c r="K222" s="208"/>
      <c r="L222" s="179">
        <f t="shared" si="120"/>
        <v>0</v>
      </c>
      <c r="M222" s="179">
        <f t="shared" si="121"/>
        <v>0</v>
      </c>
      <c r="N222" s="321">
        <f t="shared" si="122"/>
        <v>0</v>
      </c>
      <c r="O222" s="237"/>
      <c r="P222" s="179">
        <f t="shared" si="118"/>
        <v>0</v>
      </c>
      <c r="Q222" s="179">
        <f t="shared" si="119"/>
        <v>0</v>
      </c>
      <c r="R222" s="321">
        <f t="shared" si="123"/>
        <v>0</v>
      </c>
      <c r="T222" s="179">
        <f t="shared" si="124"/>
        <v>0</v>
      </c>
      <c r="U222" s="179">
        <f t="shared" si="125"/>
        <v>0</v>
      </c>
      <c r="V222" s="321">
        <f t="shared" si="126"/>
        <v>0</v>
      </c>
      <c r="X222" s="179">
        <f t="shared" si="127"/>
        <v>0</v>
      </c>
      <c r="Y222" s="179">
        <f t="shared" si="128"/>
        <v>0</v>
      </c>
      <c r="Z222" s="321">
        <f t="shared" si="130"/>
        <v>0</v>
      </c>
    </row>
    <row r="223" spans="1:26" ht="19.95" hidden="1" customHeight="1" outlineLevel="1" thickBot="1" x14ac:dyDescent="0.3">
      <c r="A223" s="232">
        <v>10</v>
      </c>
      <c r="B223" s="208"/>
      <c r="C223" s="208"/>
      <c r="D223" s="208"/>
      <c r="E223" s="208"/>
      <c r="F223" s="208"/>
      <c r="G223" s="208"/>
      <c r="H223" s="208"/>
      <c r="I223" s="208"/>
      <c r="J223" s="208"/>
      <c r="K223" s="208"/>
      <c r="L223" s="179">
        <f t="shared" si="120"/>
        <v>0</v>
      </c>
      <c r="M223" s="179">
        <f t="shared" si="121"/>
        <v>0</v>
      </c>
      <c r="N223" s="321">
        <f t="shared" si="122"/>
        <v>0</v>
      </c>
      <c r="O223" s="237"/>
      <c r="P223" s="179">
        <f t="shared" si="118"/>
        <v>0</v>
      </c>
      <c r="Q223" s="179">
        <f t="shared" si="119"/>
        <v>0</v>
      </c>
      <c r="R223" s="321">
        <f t="shared" si="123"/>
        <v>0</v>
      </c>
      <c r="T223" s="179">
        <f t="shared" si="124"/>
        <v>0</v>
      </c>
      <c r="U223" s="179">
        <f t="shared" si="125"/>
        <v>0</v>
      </c>
      <c r="V223" s="321">
        <f t="shared" si="126"/>
        <v>0</v>
      </c>
      <c r="X223" s="179">
        <f>T223+T206</f>
        <v>0</v>
      </c>
      <c r="Y223" s="179">
        <f t="shared" si="128"/>
        <v>0</v>
      </c>
      <c r="Z223" s="321">
        <f t="shared" si="130"/>
        <v>0</v>
      </c>
    </row>
    <row r="224" spans="1:26" ht="19.95" hidden="1" customHeight="1" outlineLevel="1" thickBot="1" x14ac:dyDescent="0.3">
      <c r="A224" s="474" t="s">
        <v>122</v>
      </c>
      <c r="B224" s="475"/>
      <c r="C224" s="475"/>
      <c r="D224" s="475"/>
      <c r="E224" s="475"/>
      <c r="F224" s="475"/>
      <c r="G224" s="475"/>
      <c r="H224" s="475"/>
      <c r="I224" s="475"/>
      <c r="J224" s="475"/>
      <c r="K224" s="476"/>
      <c r="L224" s="180">
        <f>SUM(L214:L223)</f>
        <v>0</v>
      </c>
      <c r="M224" s="181">
        <f>SUM(M214:M223)</f>
        <v>0</v>
      </c>
      <c r="N224" s="180">
        <f>SUM(N214:N223)</f>
        <v>0</v>
      </c>
      <c r="O224" s="237"/>
      <c r="P224" s="180">
        <f>SUM(P214:P223)</f>
        <v>0</v>
      </c>
      <c r="Q224" s="181">
        <f>SUM(Q214:Q223)</f>
        <v>0</v>
      </c>
      <c r="R224" s="180">
        <f>SUM(R214:R223)</f>
        <v>0</v>
      </c>
      <c r="T224" s="180">
        <f>SUM(T214:T223)</f>
        <v>0</v>
      </c>
      <c r="U224" s="181">
        <f>SUM(U214:U223)</f>
        <v>0</v>
      </c>
      <c r="V224" s="180">
        <f>SUM(V214:V223)</f>
        <v>0</v>
      </c>
      <c r="X224" s="180">
        <f>SUM(X214:X223)</f>
        <v>0</v>
      </c>
      <c r="Y224" s="181">
        <f>SUM(Y214:Y223)</f>
        <v>0</v>
      </c>
      <c r="Z224" s="180">
        <f>SUM(Z214:Z223)</f>
        <v>0</v>
      </c>
    </row>
    <row r="225" collapsed="1" x14ac:dyDescent="0.25"/>
  </sheetData>
  <protectedRanges>
    <protectedRange sqref="A5:B5 A42:B42 A79:B79 A116:B116 A153:B153 A190:B190" name="Bereich1_1"/>
  </protectedRanges>
  <mergeCells count="214">
    <mergeCell ref="X135:Z135"/>
    <mergeCell ref="X137:Z138"/>
    <mergeCell ref="X172:Z172"/>
    <mergeCell ref="X174:Z175"/>
    <mergeCell ref="X209:Z209"/>
    <mergeCell ref="X211:Z212"/>
    <mergeCell ref="H9:K9"/>
    <mergeCell ref="B27:C27"/>
    <mergeCell ref="D27:E27"/>
    <mergeCell ref="F27:G27"/>
    <mergeCell ref="A24:K24"/>
    <mergeCell ref="B26:G26"/>
    <mergeCell ref="H26:K26"/>
    <mergeCell ref="B41:C41"/>
    <mergeCell ref="B42:C42"/>
    <mergeCell ref="A44:K44"/>
    <mergeCell ref="L44:N44"/>
    <mergeCell ref="P44:R44"/>
    <mergeCell ref="H27:I27"/>
    <mergeCell ref="J27:K27"/>
    <mergeCell ref="A39:K39"/>
    <mergeCell ref="T26:V27"/>
    <mergeCell ref="T44:V44"/>
    <mergeCell ref="B46:G46"/>
    <mergeCell ref="B5:C5"/>
    <mergeCell ref="B2:C2"/>
    <mergeCell ref="B4:C4"/>
    <mergeCell ref="A7:K7"/>
    <mergeCell ref="A22:K22"/>
    <mergeCell ref="B10:C10"/>
    <mergeCell ref="D10:E10"/>
    <mergeCell ref="F10:G10"/>
    <mergeCell ref="H10:I10"/>
    <mergeCell ref="J10:K10"/>
    <mergeCell ref="B9:G9"/>
    <mergeCell ref="L2:N3"/>
    <mergeCell ref="P2:R3"/>
    <mergeCell ref="T2:V3"/>
    <mergeCell ref="P26:R27"/>
    <mergeCell ref="P7:R7"/>
    <mergeCell ref="P24:R24"/>
    <mergeCell ref="T7:V7"/>
    <mergeCell ref="T24:V24"/>
    <mergeCell ref="T9:V10"/>
    <mergeCell ref="L26:N27"/>
    <mergeCell ref="P9:R10"/>
    <mergeCell ref="L7:N7"/>
    <mergeCell ref="L24:N24"/>
    <mergeCell ref="O9:O10"/>
    <mergeCell ref="L9:N10"/>
    <mergeCell ref="H46:K46"/>
    <mergeCell ref="L46:N47"/>
    <mergeCell ref="O46:O47"/>
    <mergeCell ref="P46:R47"/>
    <mergeCell ref="T46:V47"/>
    <mergeCell ref="B47:C47"/>
    <mergeCell ref="D47:E47"/>
    <mergeCell ref="F47:G47"/>
    <mergeCell ref="H47:I47"/>
    <mergeCell ref="J47:K47"/>
    <mergeCell ref="T63:V64"/>
    <mergeCell ref="B64:C64"/>
    <mergeCell ref="D64:E64"/>
    <mergeCell ref="F64:G64"/>
    <mergeCell ref="H64:I64"/>
    <mergeCell ref="J64:K64"/>
    <mergeCell ref="A59:K59"/>
    <mergeCell ref="A61:K61"/>
    <mergeCell ref="L61:N61"/>
    <mergeCell ref="P61:R61"/>
    <mergeCell ref="T61:V61"/>
    <mergeCell ref="A76:K76"/>
    <mergeCell ref="B78:C78"/>
    <mergeCell ref="B79:C79"/>
    <mergeCell ref="A81:K81"/>
    <mergeCell ref="L81:N81"/>
    <mergeCell ref="B63:G63"/>
    <mergeCell ref="H63:K63"/>
    <mergeCell ref="L63:N64"/>
    <mergeCell ref="P63:R64"/>
    <mergeCell ref="P81:R81"/>
    <mergeCell ref="T81:V81"/>
    <mergeCell ref="B83:G83"/>
    <mergeCell ref="H83:K83"/>
    <mergeCell ref="L83:N84"/>
    <mergeCell ref="O83:O84"/>
    <mergeCell ref="P83:R84"/>
    <mergeCell ref="T83:V84"/>
    <mergeCell ref="B84:C84"/>
    <mergeCell ref="D84:E84"/>
    <mergeCell ref="F84:G84"/>
    <mergeCell ref="H84:I84"/>
    <mergeCell ref="J84:K84"/>
    <mergeCell ref="T100:V101"/>
    <mergeCell ref="B101:C101"/>
    <mergeCell ref="D101:E101"/>
    <mergeCell ref="F101:G101"/>
    <mergeCell ref="H101:I101"/>
    <mergeCell ref="J101:K101"/>
    <mergeCell ref="A96:K96"/>
    <mergeCell ref="A98:K98"/>
    <mergeCell ref="L98:N98"/>
    <mergeCell ref="P98:R98"/>
    <mergeCell ref="T98:V98"/>
    <mergeCell ref="A113:K113"/>
    <mergeCell ref="B115:C115"/>
    <mergeCell ref="B116:C116"/>
    <mergeCell ref="A118:K118"/>
    <mergeCell ref="L118:N118"/>
    <mergeCell ref="B100:G100"/>
    <mergeCell ref="H100:K100"/>
    <mergeCell ref="L100:N101"/>
    <mergeCell ref="P100:R101"/>
    <mergeCell ref="P118:R118"/>
    <mergeCell ref="T118:V118"/>
    <mergeCell ref="B120:G120"/>
    <mergeCell ref="H120:K120"/>
    <mergeCell ref="L120:N121"/>
    <mergeCell ref="O120:O121"/>
    <mergeCell ref="P120:R121"/>
    <mergeCell ref="T120:V121"/>
    <mergeCell ref="B121:C121"/>
    <mergeCell ref="D121:E121"/>
    <mergeCell ref="F121:G121"/>
    <mergeCell ref="H121:I121"/>
    <mergeCell ref="J121:K121"/>
    <mergeCell ref="T137:V138"/>
    <mergeCell ref="B138:C138"/>
    <mergeCell ref="D138:E138"/>
    <mergeCell ref="F138:G138"/>
    <mergeCell ref="H138:I138"/>
    <mergeCell ref="J138:K138"/>
    <mergeCell ref="A133:K133"/>
    <mergeCell ref="A135:K135"/>
    <mergeCell ref="L135:N135"/>
    <mergeCell ref="P135:R135"/>
    <mergeCell ref="T135:V135"/>
    <mergeCell ref="A150:K150"/>
    <mergeCell ref="B152:C152"/>
    <mergeCell ref="B153:C153"/>
    <mergeCell ref="A155:K155"/>
    <mergeCell ref="L155:N155"/>
    <mergeCell ref="B137:G137"/>
    <mergeCell ref="H137:K137"/>
    <mergeCell ref="L137:N138"/>
    <mergeCell ref="P137:R138"/>
    <mergeCell ref="P155:R155"/>
    <mergeCell ref="T155:V155"/>
    <mergeCell ref="B157:G157"/>
    <mergeCell ref="H157:K157"/>
    <mergeCell ref="L157:N158"/>
    <mergeCell ref="O157:O158"/>
    <mergeCell ref="P157:R158"/>
    <mergeCell ref="T157:V158"/>
    <mergeCell ref="B158:C158"/>
    <mergeCell ref="D158:E158"/>
    <mergeCell ref="F158:G158"/>
    <mergeCell ref="H158:I158"/>
    <mergeCell ref="J158:K158"/>
    <mergeCell ref="T174:V175"/>
    <mergeCell ref="B175:C175"/>
    <mergeCell ref="D175:E175"/>
    <mergeCell ref="F175:G175"/>
    <mergeCell ref="H175:I175"/>
    <mergeCell ref="J175:K175"/>
    <mergeCell ref="A170:K170"/>
    <mergeCell ref="A172:K172"/>
    <mergeCell ref="L172:N172"/>
    <mergeCell ref="P172:R172"/>
    <mergeCell ref="T172:V172"/>
    <mergeCell ref="A187:K187"/>
    <mergeCell ref="B189:C189"/>
    <mergeCell ref="B190:C190"/>
    <mergeCell ref="A192:K192"/>
    <mergeCell ref="L192:N192"/>
    <mergeCell ref="B174:G174"/>
    <mergeCell ref="H174:K174"/>
    <mergeCell ref="L174:N175"/>
    <mergeCell ref="P174:R175"/>
    <mergeCell ref="B194:G194"/>
    <mergeCell ref="H194:K194"/>
    <mergeCell ref="L194:N195"/>
    <mergeCell ref="O194:O195"/>
    <mergeCell ref="P194:R195"/>
    <mergeCell ref="T194:V195"/>
    <mergeCell ref="B195:C195"/>
    <mergeCell ref="D195:E195"/>
    <mergeCell ref="F195:G195"/>
    <mergeCell ref="H195:I195"/>
    <mergeCell ref="J195:K195"/>
    <mergeCell ref="X24:Z24"/>
    <mergeCell ref="X26:Z27"/>
    <mergeCell ref="X98:Z98"/>
    <mergeCell ref="X100:Z101"/>
    <mergeCell ref="X61:Z61"/>
    <mergeCell ref="X63:Z64"/>
    <mergeCell ref="A224:K224"/>
    <mergeCell ref="B211:G211"/>
    <mergeCell ref="H211:K211"/>
    <mergeCell ref="L211:N212"/>
    <mergeCell ref="P211:R212"/>
    <mergeCell ref="T211:V212"/>
    <mergeCell ref="B212:C212"/>
    <mergeCell ref="D212:E212"/>
    <mergeCell ref="F212:G212"/>
    <mergeCell ref="H212:I212"/>
    <mergeCell ref="J212:K212"/>
    <mergeCell ref="A207:K207"/>
    <mergeCell ref="A209:K209"/>
    <mergeCell ref="L209:N209"/>
    <mergeCell ref="P209:R209"/>
    <mergeCell ref="T209:V209"/>
    <mergeCell ref="P192:R192"/>
    <mergeCell ref="T192:V192"/>
  </mergeCells>
  <pageMargins left="0.7" right="0.7" top="0.78740157499999996" bottom="0.78740157499999996" header="0.3" footer="0.3"/>
  <pageSetup paperSize="9" scale="25" orientation="landscape" verticalDpi="300" r:id="rId1"/>
  <colBreaks count="1" manualBreakCount="1">
    <brk id="19" max="80"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W154"/>
  <sheetViews>
    <sheetView showGridLines="0" zoomScale="70" zoomScaleNormal="70" zoomScalePageLayoutView="85" workbookViewId="0"/>
  </sheetViews>
  <sheetFormatPr baseColWidth="10" defaultColWidth="11.44140625" defaultRowHeight="13.2" outlineLevelCol="1" x14ac:dyDescent="0.25"/>
  <cols>
    <col min="1" max="1" width="11.6640625" style="176" customWidth="1"/>
    <col min="2" max="2" width="12.33203125" style="176" customWidth="1"/>
    <col min="3" max="5" width="15.109375" style="176" customWidth="1"/>
    <col min="6" max="6" width="16.88671875" style="176" customWidth="1"/>
    <col min="7" max="7" width="16.6640625" style="176" customWidth="1"/>
    <col min="8" max="9" width="17.5546875" style="176" customWidth="1"/>
    <col min="10" max="10" width="18" style="176" customWidth="1"/>
    <col min="11" max="11" width="17.5546875" style="176" customWidth="1"/>
    <col min="12" max="12" width="1.44140625" style="176" customWidth="1"/>
    <col min="13" max="13" width="7.5546875" style="176" customWidth="1"/>
    <col min="14" max="14" width="23" style="176" hidden="1" customWidth="1" outlineLevel="1"/>
    <col min="15" max="15" width="12.88671875" style="176" hidden="1" customWidth="1" outlineLevel="1"/>
    <col min="16" max="16" width="11.6640625" style="176" hidden="1" customWidth="1" outlineLevel="1"/>
    <col min="17" max="17" width="11.44140625" style="176" hidden="1" customWidth="1" outlineLevel="1"/>
    <col min="18" max="18" width="5.33203125" style="176" hidden="1" customWidth="1" outlineLevel="1"/>
    <col min="19" max="19" width="23.33203125" style="176" hidden="1" customWidth="1" outlineLevel="1"/>
    <col min="20" max="22" width="11.44140625" style="176" hidden="1" customWidth="1" outlineLevel="1"/>
    <col min="23" max="23" width="11.44140625" style="176" collapsed="1"/>
    <col min="24" max="16384" width="11.44140625" style="176"/>
  </cols>
  <sheetData>
    <row r="1" spans="1:22" ht="16.8" x14ac:dyDescent="0.25">
      <c r="A1" s="172" t="s">
        <v>123</v>
      </c>
      <c r="B1" s="178"/>
      <c r="C1" s="178"/>
      <c r="D1" s="178"/>
      <c r="E1" s="178"/>
      <c r="F1" s="178"/>
      <c r="G1" s="178"/>
      <c r="H1" s="178"/>
      <c r="I1" s="178"/>
      <c r="J1" s="178"/>
      <c r="K1" s="178"/>
      <c r="L1" s="193"/>
      <c r="M1" s="178"/>
      <c r="N1" s="178"/>
      <c r="O1" s="178"/>
      <c r="P1" s="178"/>
    </row>
    <row r="2" spans="1:22" ht="15.75" customHeight="1" x14ac:dyDescent="0.25">
      <c r="A2" s="530" t="s">
        <v>99</v>
      </c>
      <c r="B2" s="531"/>
      <c r="C2" s="493">
        <f>'3.3a- CBA - Costs'!$B$2</f>
        <v>0</v>
      </c>
      <c r="D2" s="534"/>
      <c r="E2" s="228"/>
      <c r="F2" s="228"/>
      <c r="G2" s="178"/>
      <c r="H2" s="178"/>
      <c r="I2" s="325"/>
      <c r="J2" s="178"/>
      <c r="K2" s="178"/>
      <c r="L2" s="193"/>
      <c r="M2" s="178"/>
      <c r="N2" s="178"/>
      <c r="O2" s="178"/>
      <c r="P2" s="178"/>
    </row>
    <row r="3" spans="1:22" ht="15.75" customHeight="1" x14ac:dyDescent="0.25">
      <c r="A3" s="532" t="s">
        <v>108</v>
      </c>
      <c r="B3" s="533"/>
      <c r="C3" s="535">
        <v>0.03</v>
      </c>
      <c r="D3" s="536"/>
      <c r="E3" s="228"/>
      <c r="F3" s="283"/>
      <c r="G3" s="178"/>
      <c r="H3" s="178"/>
      <c r="I3" s="283"/>
      <c r="J3" s="178"/>
      <c r="K3" s="178"/>
      <c r="L3" s="193"/>
      <c r="M3" s="178"/>
      <c r="N3" s="178"/>
      <c r="O3" s="178"/>
      <c r="P3" s="178"/>
    </row>
    <row r="4" spans="1:22" ht="45" customHeight="1" x14ac:dyDescent="0.25">
      <c r="A4" s="228"/>
      <c r="B4" s="228"/>
      <c r="C4" s="228"/>
      <c r="D4" s="228"/>
      <c r="E4" s="228"/>
      <c r="F4" s="228"/>
      <c r="G4" s="178"/>
      <c r="H4" s="178"/>
      <c r="I4" s="325"/>
      <c r="J4" s="178"/>
      <c r="K4" s="178"/>
      <c r="L4" s="193"/>
      <c r="M4" s="178"/>
      <c r="N4" s="178"/>
      <c r="O4" s="178"/>
      <c r="P4" s="178"/>
    </row>
    <row r="5" spans="1:22" ht="45" customHeight="1" x14ac:dyDescent="0.25">
      <c r="A5" s="516" t="s">
        <v>52</v>
      </c>
      <c r="B5" s="517"/>
      <c r="C5" s="445">
        <f>'3.3a- CBA - Costs'!B4</f>
        <v>0</v>
      </c>
      <c r="D5" s="446"/>
      <c r="E5" s="228"/>
      <c r="F5" s="228"/>
      <c r="G5" s="178"/>
      <c r="H5" s="178"/>
      <c r="I5" s="325"/>
      <c r="J5" s="178"/>
      <c r="K5" s="178"/>
      <c r="L5" s="193"/>
      <c r="M5" s="178"/>
      <c r="N5" s="178"/>
      <c r="O5" s="178"/>
      <c r="P5" s="178"/>
    </row>
    <row r="6" spans="1:22" ht="45" customHeight="1" x14ac:dyDescent="0.25">
      <c r="A6" s="516" t="s">
        <v>15</v>
      </c>
      <c r="B6" s="517"/>
      <c r="C6" s="467">
        <f>'3.3a- CBA - Costs'!B5</f>
        <v>0</v>
      </c>
      <c r="D6" s="468"/>
      <c r="E6" s="228"/>
      <c r="F6" s="228"/>
      <c r="G6" s="178"/>
      <c r="H6" s="178"/>
      <c r="I6" s="325"/>
      <c r="J6" s="178"/>
      <c r="K6" s="178"/>
      <c r="L6" s="193"/>
      <c r="M6" s="178"/>
      <c r="N6" s="178"/>
      <c r="O6" s="178"/>
      <c r="P6" s="178"/>
    </row>
    <row r="7" spans="1:22" ht="10.5" customHeight="1" x14ac:dyDescent="0.25">
      <c r="D7" s="175"/>
      <c r="E7" s="175"/>
      <c r="F7" s="175"/>
      <c r="G7" s="175"/>
      <c r="H7" s="175"/>
      <c r="I7" s="175"/>
      <c r="J7" s="175"/>
      <c r="K7" s="175"/>
      <c r="L7" s="193"/>
      <c r="M7" s="178"/>
      <c r="N7" s="178"/>
      <c r="O7" s="178"/>
      <c r="P7" s="178"/>
    </row>
    <row r="8" spans="1:22" ht="30.75" customHeight="1" x14ac:dyDescent="0.25">
      <c r="A8" s="518" t="s">
        <v>105</v>
      </c>
      <c r="B8" s="521" t="s">
        <v>124</v>
      </c>
      <c r="C8" s="524" t="s">
        <v>120</v>
      </c>
      <c r="D8" s="525"/>
      <c r="E8" s="526"/>
      <c r="F8" s="501" t="s">
        <v>226</v>
      </c>
      <c r="G8" s="502"/>
      <c r="H8" s="503"/>
      <c r="I8" s="507" t="s">
        <v>227</v>
      </c>
      <c r="J8" s="508"/>
      <c r="K8" s="509"/>
      <c r="L8" s="178"/>
      <c r="M8" s="178"/>
      <c r="N8" s="399" t="s">
        <v>222</v>
      </c>
      <c r="O8" s="400">
        <f>-'3.3a- CBA - Costs'!M20</f>
        <v>0</v>
      </c>
      <c r="P8" s="400">
        <f>-'3.3a- CBA - Costs'!L20</f>
        <v>0</v>
      </c>
      <c r="Q8" s="400">
        <f>-'3.3a- CBA - Costs'!N20</f>
        <v>0</v>
      </c>
      <c r="S8" s="399" t="s">
        <v>222</v>
      </c>
      <c r="T8" s="400">
        <f>-'3.3a- CBA - Costs'!M20</f>
        <v>0</v>
      </c>
      <c r="U8" s="400">
        <f>-'3.3a- CBA - Costs'!L20</f>
        <v>0</v>
      </c>
      <c r="V8" s="400">
        <f>-'3.3a- CBA - Costs'!N20</f>
        <v>0</v>
      </c>
    </row>
    <row r="9" spans="1:22" ht="30.75" customHeight="1" thickBot="1" x14ac:dyDescent="0.3">
      <c r="A9" s="519"/>
      <c r="B9" s="522"/>
      <c r="C9" s="527"/>
      <c r="D9" s="528"/>
      <c r="E9" s="529"/>
      <c r="F9" s="504"/>
      <c r="G9" s="505"/>
      <c r="H9" s="506"/>
      <c r="I9" s="510"/>
      <c r="J9" s="511"/>
      <c r="K9" s="512"/>
      <c r="L9" s="178"/>
      <c r="M9" s="178"/>
      <c r="N9" s="399" t="s">
        <v>223</v>
      </c>
      <c r="O9" s="400">
        <f>'3.3b - CBA - Benefits'!T12</f>
        <v>0</v>
      </c>
      <c r="P9" s="400">
        <f>'3.3b - CBA - Benefits'!U12</f>
        <v>0</v>
      </c>
      <c r="Q9" s="400">
        <f>'3.3b - CBA - Benefits'!V12</f>
        <v>0</v>
      </c>
      <c r="S9" s="399" t="s">
        <v>223</v>
      </c>
      <c r="T9" s="400">
        <f>'3.3b - CBA - Benefits'!X29</f>
        <v>0</v>
      </c>
      <c r="U9" s="400">
        <f>'3.3b - CBA - Benefits'!Y29</f>
        <v>0</v>
      </c>
      <c r="V9" s="400">
        <f>'3.3b - CBA - Benefits'!Z29</f>
        <v>0</v>
      </c>
    </row>
    <row r="10" spans="1:22" ht="19.95" customHeight="1" thickBot="1" x14ac:dyDescent="0.3">
      <c r="A10" s="520"/>
      <c r="B10" s="523"/>
      <c r="C10" s="346" t="s">
        <v>101</v>
      </c>
      <c r="D10" s="346" t="s">
        <v>102</v>
      </c>
      <c r="E10" s="346" t="s">
        <v>106</v>
      </c>
      <c r="F10" s="346" t="s">
        <v>101</v>
      </c>
      <c r="G10" s="346" t="s">
        <v>102</v>
      </c>
      <c r="H10" s="346" t="s">
        <v>106</v>
      </c>
      <c r="I10" s="359" t="s">
        <v>101</v>
      </c>
      <c r="J10" s="359" t="s">
        <v>102</v>
      </c>
      <c r="K10" s="343" t="s">
        <v>106</v>
      </c>
      <c r="L10" s="202"/>
      <c r="N10" s="401"/>
      <c r="O10" s="400">
        <f>'3.3b - CBA - Benefits'!T13</f>
        <v>0</v>
      </c>
      <c r="P10" s="400">
        <f>'3.3b - CBA - Benefits'!U13</f>
        <v>0</v>
      </c>
      <c r="Q10" s="400">
        <f>'3.3b - CBA - Benefits'!V13</f>
        <v>0</v>
      </c>
      <c r="S10" s="401"/>
      <c r="T10" s="400">
        <f>'3.3b - CBA - Benefits'!X30</f>
        <v>0</v>
      </c>
      <c r="U10" s="400">
        <f>'3.3b - CBA - Benefits'!Y30</f>
        <v>0</v>
      </c>
      <c r="V10" s="400">
        <f>'3.3b - CBA - Benefits'!Z30</f>
        <v>0</v>
      </c>
    </row>
    <row r="11" spans="1:22" ht="19.95" customHeight="1" thickBot="1" x14ac:dyDescent="0.3">
      <c r="A11" s="194">
        <v>1</v>
      </c>
      <c r="B11" s="211">
        <v>1</v>
      </c>
      <c r="C11" s="212">
        <f>'3.3a- CBA - Costs'!L10*$B11</f>
        <v>0</v>
      </c>
      <c r="D11" s="212">
        <f>'3.3a- CBA - Costs'!M10*$B11</f>
        <v>0</v>
      </c>
      <c r="E11" s="212">
        <f>'3.3a- CBA - Costs'!N10*$B11</f>
        <v>0</v>
      </c>
      <c r="F11" s="212">
        <f>'3.3b - CBA - Benefits'!T12*$B11</f>
        <v>0</v>
      </c>
      <c r="G11" s="212">
        <f>'3.3b - CBA - Benefits'!U12*$B11</f>
        <v>0</v>
      </c>
      <c r="H11" s="212">
        <f>'3.3b - CBA - Benefits'!V12*$B11</f>
        <v>0</v>
      </c>
      <c r="I11" s="212">
        <f>'3.3b - CBA - Benefits'!X29*$B11</f>
        <v>0</v>
      </c>
      <c r="J11" s="212">
        <f>'3.3b - CBA - Benefits'!Y29*$B11</f>
        <v>0</v>
      </c>
      <c r="K11" s="212">
        <f>'3.3b - CBA - Benefits'!Z29*$B11</f>
        <v>0</v>
      </c>
      <c r="L11" s="202"/>
      <c r="N11" s="218"/>
      <c r="O11" s="400">
        <f>'3.3b - CBA - Benefits'!T14</f>
        <v>0</v>
      </c>
      <c r="P11" s="400">
        <f>'3.3b - CBA - Benefits'!U14</f>
        <v>0</v>
      </c>
      <c r="Q11" s="400">
        <f>'3.3b - CBA - Benefits'!V14</f>
        <v>0</v>
      </c>
      <c r="S11" s="218"/>
      <c r="T11" s="400">
        <f>'3.3b - CBA - Benefits'!X31</f>
        <v>0</v>
      </c>
      <c r="U11" s="400">
        <f>'3.3b - CBA - Benefits'!Y31</f>
        <v>0</v>
      </c>
      <c r="V11" s="400">
        <f>'3.3b - CBA - Benefits'!Z31</f>
        <v>0</v>
      </c>
    </row>
    <row r="12" spans="1:22" ht="19.95" customHeight="1" thickBot="1" x14ac:dyDescent="0.3">
      <c r="A12" s="194">
        <v>2</v>
      </c>
      <c r="B12" s="211">
        <f>B11/(1+$C$3)</f>
        <v>0.970873786407767</v>
      </c>
      <c r="C12" s="212">
        <f>'3.3a- CBA - Costs'!L11*$B12</f>
        <v>0</v>
      </c>
      <c r="D12" s="212">
        <f>'3.3a- CBA - Costs'!M11*$B12</f>
        <v>0</v>
      </c>
      <c r="E12" s="212">
        <f>'3.3a- CBA - Costs'!N11*$B12</f>
        <v>0</v>
      </c>
      <c r="F12" s="212">
        <f>'3.3b - CBA - Benefits'!T13*$B12</f>
        <v>0</v>
      </c>
      <c r="G12" s="212">
        <f>'3.3b - CBA - Benefits'!U13*$B12</f>
        <v>0</v>
      </c>
      <c r="H12" s="212">
        <f>'3.3b - CBA - Benefits'!V13*$B12</f>
        <v>0</v>
      </c>
      <c r="I12" s="212">
        <f>'3.3b - CBA - Benefits'!X30*$B12</f>
        <v>0</v>
      </c>
      <c r="J12" s="212">
        <f>'3.3b - CBA - Benefits'!Y30*$B12</f>
        <v>0</v>
      </c>
      <c r="K12" s="212">
        <f>'3.3b - CBA - Benefits'!Z30*$B12</f>
        <v>0</v>
      </c>
      <c r="L12" s="202"/>
      <c r="N12" s="218"/>
      <c r="O12" s="400">
        <f>'3.3b - CBA - Benefits'!T15</f>
        <v>0</v>
      </c>
      <c r="P12" s="400">
        <f>'3.3b - CBA - Benefits'!U15</f>
        <v>0</v>
      </c>
      <c r="Q12" s="400">
        <f>'3.3b - CBA - Benefits'!V15</f>
        <v>0</v>
      </c>
      <c r="S12" s="218"/>
      <c r="T12" s="400">
        <f>'3.3b - CBA - Benefits'!X32</f>
        <v>0</v>
      </c>
      <c r="U12" s="400">
        <f>'3.3b - CBA - Benefits'!Y32</f>
        <v>0</v>
      </c>
      <c r="V12" s="400">
        <f>'3.3b - CBA - Benefits'!Z32</f>
        <v>0</v>
      </c>
    </row>
    <row r="13" spans="1:22" ht="19.95" customHeight="1" thickBot="1" x14ac:dyDescent="0.3">
      <c r="A13" s="194">
        <v>3</v>
      </c>
      <c r="B13" s="211">
        <f>B12/(1+$C$3)</f>
        <v>0.94259590913375435</v>
      </c>
      <c r="C13" s="212">
        <f>'3.3a- CBA - Costs'!L12*$B13</f>
        <v>0</v>
      </c>
      <c r="D13" s="212">
        <f>'3.3a- CBA - Costs'!M12*$B13</f>
        <v>0</v>
      </c>
      <c r="E13" s="212">
        <f>'3.3a- CBA - Costs'!N12*$B13</f>
        <v>0</v>
      </c>
      <c r="F13" s="212">
        <f>'3.3b - CBA - Benefits'!T14*$B13</f>
        <v>0</v>
      </c>
      <c r="G13" s="212">
        <f>'3.3b - CBA - Benefits'!U14*$B13</f>
        <v>0</v>
      </c>
      <c r="H13" s="212">
        <f>'3.3b - CBA - Benefits'!V14*$B13</f>
        <v>0</v>
      </c>
      <c r="I13" s="212">
        <f>'3.3b - CBA - Benefits'!X31*$B13</f>
        <v>0</v>
      </c>
      <c r="J13" s="212">
        <f>'3.3b - CBA - Benefits'!Y31*$B13</f>
        <v>0</v>
      </c>
      <c r="K13" s="212">
        <f>'3.3b - CBA - Benefits'!Z31*$B13</f>
        <v>0</v>
      </c>
      <c r="L13" s="202"/>
      <c r="N13" s="218"/>
      <c r="O13" s="400">
        <f>'3.3b - CBA - Benefits'!T16</f>
        <v>0</v>
      </c>
      <c r="P13" s="400">
        <f>'3.3b - CBA - Benefits'!U16</f>
        <v>0</v>
      </c>
      <c r="Q13" s="400">
        <f>'3.3b - CBA - Benefits'!V16</f>
        <v>0</v>
      </c>
      <c r="S13" s="218"/>
      <c r="T13" s="400">
        <f>'3.3b - CBA - Benefits'!X33</f>
        <v>0</v>
      </c>
      <c r="U13" s="400">
        <f>'3.3b - CBA - Benefits'!Y33</f>
        <v>0</v>
      </c>
      <c r="V13" s="400">
        <f>'3.3b - CBA - Benefits'!Z33</f>
        <v>0</v>
      </c>
    </row>
    <row r="14" spans="1:22" ht="19.95" customHeight="1" thickBot="1" x14ac:dyDescent="0.3">
      <c r="A14" s="194">
        <v>4</v>
      </c>
      <c r="B14" s="211">
        <f t="shared" ref="B14:B20" si="0">B13/(1+$C$3)</f>
        <v>0.9151416593531595</v>
      </c>
      <c r="C14" s="212">
        <f>'3.3a- CBA - Costs'!L13*$B14</f>
        <v>0</v>
      </c>
      <c r="D14" s="212">
        <f>'3.3a- CBA - Costs'!M13*$B14</f>
        <v>0</v>
      </c>
      <c r="E14" s="212">
        <f>'3.3a- CBA - Costs'!N13*$B14</f>
        <v>0</v>
      </c>
      <c r="F14" s="212">
        <f>'3.3b - CBA - Benefits'!T15*$B14</f>
        <v>0</v>
      </c>
      <c r="G14" s="212">
        <f>'3.3b - CBA - Benefits'!U15*$B14</f>
        <v>0</v>
      </c>
      <c r="H14" s="212">
        <f>'3.3b - CBA - Benefits'!V15*$B14</f>
        <v>0</v>
      </c>
      <c r="I14" s="212">
        <f>'3.3b - CBA - Benefits'!X32*$B14</f>
        <v>0</v>
      </c>
      <c r="J14" s="212">
        <f>'3.3b - CBA - Benefits'!Y32*$B14</f>
        <v>0</v>
      </c>
      <c r="K14" s="212">
        <f>'3.3b - CBA - Benefits'!Z32*$B14</f>
        <v>0</v>
      </c>
      <c r="L14" s="202"/>
      <c r="N14" s="218"/>
      <c r="O14" s="400">
        <f>'3.3b - CBA - Benefits'!T17</f>
        <v>0</v>
      </c>
      <c r="P14" s="400">
        <f>'3.3b - CBA - Benefits'!U17</f>
        <v>0</v>
      </c>
      <c r="Q14" s="400">
        <f>'3.3b - CBA - Benefits'!V17</f>
        <v>0</v>
      </c>
      <c r="S14" s="218"/>
      <c r="T14" s="400">
        <f>'3.3b - CBA - Benefits'!X34</f>
        <v>0</v>
      </c>
      <c r="U14" s="400">
        <f>'3.3b - CBA - Benefits'!Y34</f>
        <v>0</v>
      </c>
      <c r="V14" s="400">
        <f>'3.3b - CBA - Benefits'!Z34</f>
        <v>0</v>
      </c>
    </row>
    <row r="15" spans="1:22" ht="19.95" customHeight="1" thickBot="1" x14ac:dyDescent="0.3">
      <c r="A15" s="194">
        <v>5</v>
      </c>
      <c r="B15" s="211">
        <f t="shared" si="0"/>
        <v>0.88848704791568878</v>
      </c>
      <c r="C15" s="212">
        <f>'3.3a- CBA - Costs'!L14*$B15</f>
        <v>0</v>
      </c>
      <c r="D15" s="212">
        <f>'3.3a- CBA - Costs'!M14*$B15</f>
        <v>0</v>
      </c>
      <c r="E15" s="212">
        <f>'3.3a- CBA - Costs'!N14*$B15</f>
        <v>0</v>
      </c>
      <c r="F15" s="212">
        <f>'3.3b - CBA - Benefits'!T16*$B15</f>
        <v>0</v>
      </c>
      <c r="G15" s="212">
        <f>'3.3b - CBA - Benefits'!U16*$B15</f>
        <v>0</v>
      </c>
      <c r="H15" s="212">
        <f>'3.3b - CBA - Benefits'!V16*$B15</f>
        <v>0</v>
      </c>
      <c r="I15" s="212">
        <f>'3.3b - CBA - Benefits'!X33*$B15</f>
        <v>0</v>
      </c>
      <c r="J15" s="212">
        <f>'3.3b - CBA - Benefits'!Y33*$B15</f>
        <v>0</v>
      </c>
      <c r="K15" s="212">
        <f>'3.3b - CBA - Benefits'!Z33*$B15</f>
        <v>0</v>
      </c>
      <c r="L15" s="202"/>
      <c r="N15" s="218"/>
      <c r="O15" s="400">
        <f>'3.3b - CBA - Benefits'!T18</f>
        <v>0</v>
      </c>
      <c r="P15" s="400">
        <f>'3.3b - CBA - Benefits'!U18</f>
        <v>0</v>
      </c>
      <c r="Q15" s="400">
        <f>'3.3b - CBA - Benefits'!V18</f>
        <v>0</v>
      </c>
      <c r="S15" s="218"/>
      <c r="T15" s="400">
        <f>'3.3b - CBA - Benefits'!X35</f>
        <v>0</v>
      </c>
      <c r="U15" s="400">
        <f>'3.3b - CBA - Benefits'!Y35</f>
        <v>0</v>
      </c>
      <c r="V15" s="400">
        <f>'3.3b - CBA - Benefits'!Z35</f>
        <v>0</v>
      </c>
    </row>
    <row r="16" spans="1:22" ht="19.95" customHeight="1" thickBot="1" x14ac:dyDescent="0.3">
      <c r="A16" s="194">
        <v>6</v>
      </c>
      <c r="B16" s="211">
        <f t="shared" si="0"/>
        <v>0.86260878438416388</v>
      </c>
      <c r="C16" s="212">
        <f>'3.3a- CBA - Costs'!L15*$B16</f>
        <v>0</v>
      </c>
      <c r="D16" s="212">
        <f>'3.3a- CBA - Costs'!M15*$B16</f>
        <v>0</v>
      </c>
      <c r="E16" s="212">
        <f>'3.3a- CBA - Costs'!N15*$B16</f>
        <v>0</v>
      </c>
      <c r="F16" s="212">
        <f>'3.3b - CBA - Benefits'!T17*$B16</f>
        <v>0</v>
      </c>
      <c r="G16" s="212">
        <f>'3.3b - CBA - Benefits'!U17*$B16</f>
        <v>0</v>
      </c>
      <c r="H16" s="212">
        <f>'3.3b - CBA - Benefits'!V17*$B16</f>
        <v>0</v>
      </c>
      <c r="I16" s="212">
        <f>'3.3b - CBA - Benefits'!X34*$B16</f>
        <v>0</v>
      </c>
      <c r="J16" s="212">
        <f>'3.3b - CBA - Benefits'!Y34*$B16</f>
        <v>0</v>
      </c>
      <c r="K16" s="212">
        <f>'3.3b - CBA - Benefits'!Z34*$B16</f>
        <v>0</v>
      </c>
      <c r="L16" s="202"/>
      <c r="N16" s="218"/>
      <c r="O16" s="400">
        <f>'3.3b - CBA - Benefits'!T19</f>
        <v>0</v>
      </c>
      <c r="P16" s="400">
        <f>'3.3b - CBA - Benefits'!U19</f>
        <v>0</v>
      </c>
      <c r="Q16" s="400">
        <f>'3.3b - CBA - Benefits'!V19</f>
        <v>0</v>
      </c>
      <c r="S16" s="218"/>
      <c r="T16" s="400">
        <f>'3.3b - CBA - Benefits'!X36</f>
        <v>0</v>
      </c>
      <c r="U16" s="400">
        <f>'3.3b - CBA - Benefits'!Y36</f>
        <v>0</v>
      </c>
      <c r="V16" s="400">
        <f>'3.3b - CBA - Benefits'!Z36</f>
        <v>0</v>
      </c>
    </row>
    <row r="17" spans="1:22" ht="19.95" customHeight="1" thickBot="1" x14ac:dyDescent="0.3">
      <c r="A17" s="194">
        <v>7</v>
      </c>
      <c r="B17" s="211">
        <f t="shared" si="0"/>
        <v>0.83748425668365423</v>
      </c>
      <c r="C17" s="212">
        <f>'3.3a- CBA - Costs'!L16*$B17</f>
        <v>0</v>
      </c>
      <c r="D17" s="212">
        <f>'3.3a- CBA - Costs'!M16*$B17</f>
        <v>0</v>
      </c>
      <c r="E17" s="212">
        <f>'3.3a- CBA - Costs'!N16*$B17</f>
        <v>0</v>
      </c>
      <c r="F17" s="212">
        <f>'3.3b - CBA - Benefits'!T18*$B17</f>
        <v>0</v>
      </c>
      <c r="G17" s="212">
        <f>'3.3b - CBA - Benefits'!U18*$B17</f>
        <v>0</v>
      </c>
      <c r="H17" s="212">
        <f>'3.3b - CBA - Benefits'!V18*$B17</f>
        <v>0</v>
      </c>
      <c r="I17" s="212">
        <f>'3.3b - CBA - Benefits'!X35*$B17</f>
        <v>0</v>
      </c>
      <c r="J17" s="212">
        <f>'3.3b - CBA - Benefits'!Y35*$B17</f>
        <v>0</v>
      </c>
      <c r="K17" s="212">
        <f>'3.3b - CBA - Benefits'!Z35*$B17</f>
        <v>0</v>
      </c>
      <c r="L17" s="202"/>
      <c r="N17" s="218"/>
      <c r="O17" s="400">
        <f>'3.3b - CBA - Benefits'!T20</f>
        <v>0</v>
      </c>
      <c r="P17" s="400">
        <f>'3.3b - CBA - Benefits'!U20</f>
        <v>0</v>
      </c>
      <c r="Q17" s="400">
        <f>'3.3b - CBA - Benefits'!V20</f>
        <v>0</v>
      </c>
      <c r="S17" s="218"/>
      <c r="T17" s="400">
        <f>'3.3b - CBA - Benefits'!X37</f>
        <v>0</v>
      </c>
      <c r="U17" s="400">
        <f>'3.3b - CBA - Benefits'!Y37</f>
        <v>0</v>
      </c>
      <c r="V17" s="400">
        <f>'3.3b - CBA - Benefits'!Z37</f>
        <v>0</v>
      </c>
    </row>
    <row r="18" spans="1:22" ht="19.95" customHeight="1" thickBot="1" x14ac:dyDescent="0.3">
      <c r="A18" s="194">
        <v>8</v>
      </c>
      <c r="B18" s="211">
        <f t="shared" si="0"/>
        <v>0.81309151134335356</v>
      </c>
      <c r="C18" s="212">
        <f>'3.3a- CBA - Costs'!L17*$B18</f>
        <v>0</v>
      </c>
      <c r="D18" s="212">
        <f>'3.3a- CBA - Costs'!M17*$B18</f>
        <v>0</v>
      </c>
      <c r="E18" s="212">
        <f>'3.3a- CBA - Costs'!N17*$B18</f>
        <v>0</v>
      </c>
      <c r="F18" s="212">
        <f>'3.3b - CBA - Benefits'!T19*$B18</f>
        <v>0</v>
      </c>
      <c r="G18" s="212">
        <f>'3.3b - CBA - Benefits'!U19*$B18</f>
        <v>0</v>
      </c>
      <c r="H18" s="212">
        <f>'3.3b - CBA - Benefits'!V19*$B18</f>
        <v>0</v>
      </c>
      <c r="I18" s="212">
        <f>'3.3b - CBA - Benefits'!X36*$B18</f>
        <v>0</v>
      </c>
      <c r="J18" s="212">
        <f>'3.3b - CBA - Benefits'!Y36*$B18</f>
        <v>0</v>
      </c>
      <c r="K18" s="212">
        <f>'3.3b - CBA - Benefits'!Z36*$B18</f>
        <v>0</v>
      </c>
      <c r="L18" s="202"/>
      <c r="N18" s="218"/>
      <c r="O18" s="400">
        <f>'3.3b - CBA - Benefits'!T21</f>
        <v>0</v>
      </c>
      <c r="P18" s="400">
        <f>'3.3b - CBA - Benefits'!U21</f>
        <v>0</v>
      </c>
      <c r="Q18" s="400">
        <f>'3.3b - CBA - Benefits'!V21</f>
        <v>0</v>
      </c>
      <c r="S18" s="218"/>
      <c r="T18" s="400">
        <f>'3.3b - CBA - Benefits'!X38</f>
        <v>0</v>
      </c>
      <c r="U18" s="400">
        <f>'3.3b - CBA - Benefits'!Y38</f>
        <v>0</v>
      </c>
      <c r="V18" s="400">
        <f>'3.3b - CBA - Benefits'!Z38</f>
        <v>0</v>
      </c>
    </row>
    <row r="19" spans="1:22" ht="19.95" customHeight="1" thickBot="1" x14ac:dyDescent="0.3">
      <c r="A19" s="194">
        <v>9</v>
      </c>
      <c r="B19" s="211">
        <f t="shared" si="0"/>
        <v>0.7894092343139355</v>
      </c>
      <c r="C19" s="212">
        <f>'3.3a- CBA - Costs'!L18*$B19</f>
        <v>0</v>
      </c>
      <c r="D19" s="212">
        <f>'3.3a- CBA - Costs'!M18*$B19</f>
        <v>0</v>
      </c>
      <c r="E19" s="212">
        <f>'3.3a- CBA - Costs'!N18*$B19</f>
        <v>0</v>
      </c>
      <c r="F19" s="212">
        <f>'3.3b - CBA - Benefits'!T20*$B19</f>
        <v>0</v>
      </c>
      <c r="G19" s="212">
        <f>'3.3b - CBA - Benefits'!U20*$B19</f>
        <v>0</v>
      </c>
      <c r="H19" s="212">
        <f>'3.3b - CBA - Benefits'!V20*$B19</f>
        <v>0</v>
      </c>
      <c r="I19" s="212">
        <f>'3.3b - CBA - Benefits'!X37*$B19</f>
        <v>0</v>
      </c>
      <c r="J19" s="212">
        <f>'3.3b - CBA - Benefits'!Y37*$B19</f>
        <v>0</v>
      </c>
      <c r="K19" s="212">
        <f>'3.3b - CBA - Benefits'!Z37*$B19</f>
        <v>0</v>
      </c>
      <c r="L19" s="202"/>
      <c r="P19" s="335"/>
    </row>
    <row r="20" spans="1:22" ht="19.95" customHeight="1" thickBot="1" x14ac:dyDescent="0.3">
      <c r="A20" s="194">
        <v>10</v>
      </c>
      <c r="B20" s="211">
        <f t="shared" si="0"/>
        <v>0.76641673234362673</v>
      </c>
      <c r="C20" s="212">
        <f>'3.3a- CBA - Costs'!L19*$B20</f>
        <v>0</v>
      </c>
      <c r="D20" s="212">
        <f>'3.3a- CBA - Costs'!M19*$B20</f>
        <v>0</v>
      </c>
      <c r="E20" s="212">
        <f>'3.3a- CBA - Costs'!N19*$B20</f>
        <v>0</v>
      </c>
      <c r="F20" s="212">
        <f>'3.3b - CBA - Benefits'!T21*$B20</f>
        <v>0</v>
      </c>
      <c r="G20" s="212">
        <f>'3.3b - CBA - Benefits'!U21*$B20</f>
        <v>0</v>
      </c>
      <c r="H20" s="212">
        <f>'3.3b - CBA - Benefits'!V21*$B20</f>
        <v>0</v>
      </c>
      <c r="I20" s="212">
        <f>'3.3b - CBA - Benefits'!X38*$B20</f>
        <v>0</v>
      </c>
      <c r="J20" s="212">
        <f>'3.3b - CBA - Benefits'!Y38*$B20</f>
        <v>0</v>
      </c>
      <c r="K20" s="212">
        <f>'3.3b - CBA - Benefits'!Z38*$B20</f>
        <v>0</v>
      </c>
      <c r="L20" s="202"/>
      <c r="P20" s="335"/>
    </row>
    <row r="21" spans="1:22" ht="19.95" customHeight="1" thickBot="1" x14ac:dyDescent="0.3">
      <c r="A21" s="345" t="s">
        <v>118</v>
      </c>
      <c r="B21" s="345"/>
      <c r="C21" s="347">
        <f t="shared" ref="C21:H21" si="1">SUM(C11:C20)</f>
        <v>0</v>
      </c>
      <c r="D21" s="347">
        <f t="shared" si="1"/>
        <v>0</v>
      </c>
      <c r="E21" s="347">
        <f t="shared" si="1"/>
        <v>0</v>
      </c>
      <c r="F21" s="348">
        <f t="shared" si="1"/>
        <v>0</v>
      </c>
      <c r="G21" s="348">
        <f t="shared" si="1"/>
        <v>0</v>
      </c>
      <c r="H21" s="348">
        <f t="shared" si="1"/>
        <v>0</v>
      </c>
      <c r="I21" s="360">
        <f t="shared" ref="I21:K21" si="2">SUM(I11:I20)</f>
        <v>0</v>
      </c>
      <c r="J21" s="360">
        <f t="shared" si="2"/>
        <v>0</v>
      </c>
      <c r="K21" s="344">
        <f t="shared" si="2"/>
        <v>0</v>
      </c>
      <c r="L21" s="202"/>
      <c r="P21" s="335"/>
    </row>
    <row r="22" spans="1:22" ht="7.95" customHeight="1" thickBot="1" x14ac:dyDescent="0.3">
      <c r="A22" s="228"/>
      <c r="B22" s="228"/>
      <c r="C22" s="342"/>
      <c r="D22" s="342"/>
      <c r="E22" s="342"/>
      <c r="F22" s="341"/>
      <c r="G22" s="341"/>
      <c r="H22" s="341"/>
      <c r="I22" s="341"/>
      <c r="J22" s="341"/>
      <c r="K22" s="341"/>
      <c r="L22" s="325"/>
      <c r="P22" s="202"/>
    </row>
    <row r="23" spans="1:22" ht="18.75" customHeight="1" x14ac:dyDescent="0.25">
      <c r="A23" s="325"/>
      <c r="B23" s="325"/>
      <c r="C23" s="513"/>
      <c r="D23" s="514"/>
      <c r="E23" s="514"/>
      <c r="F23" s="336" t="s">
        <v>101</v>
      </c>
      <c r="G23" s="186" t="s">
        <v>102</v>
      </c>
      <c r="H23" s="187" t="s">
        <v>106</v>
      </c>
      <c r="I23" s="336" t="s">
        <v>101</v>
      </c>
      <c r="J23" s="186" t="s">
        <v>102</v>
      </c>
      <c r="K23" s="187" t="s">
        <v>106</v>
      </c>
      <c r="L23" s="402"/>
      <c r="P23" s="202"/>
    </row>
    <row r="24" spans="1:22" ht="18.75" customHeight="1" x14ac:dyDescent="0.25">
      <c r="A24" s="325"/>
      <c r="B24" s="325"/>
      <c r="C24" s="495" t="s">
        <v>110</v>
      </c>
      <c r="D24" s="496"/>
      <c r="E24" s="496"/>
      <c r="F24" s="337">
        <f>F21-D21</f>
        <v>0</v>
      </c>
      <c r="G24" s="275">
        <f>G21-C21</f>
        <v>0</v>
      </c>
      <c r="H24" s="278">
        <f>H21-E21</f>
        <v>0</v>
      </c>
      <c r="I24" s="337">
        <f>I21-D21</f>
        <v>0</v>
      </c>
      <c r="J24" s="275">
        <f>J21-C21</f>
        <v>0</v>
      </c>
      <c r="K24" s="278">
        <f>K21-E21</f>
        <v>0</v>
      </c>
      <c r="L24" s="402"/>
      <c r="P24" s="202"/>
    </row>
    <row r="25" spans="1:22" ht="18.75" customHeight="1" x14ac:dyDescent="0.25">
      <c r="A25" s="325"/>
      <c r="B25" s="325"/>
      <c r="C25" s="495" t="s">
        <v>114</v>
      </c>
      <c r="D25" s="496"/>
      <c r="E25" s="496"/>
      <c r="F25" s="337" t="e">
        <f>D21/F21</f>
        <v>#DIV/0!</v>
      </c>
      <c r="G25" s="275" t="e">
        <f>C21/G21</f>
        <v>#DIV/0!</v>
      </c>
      <c r="H25" s="278" t="e">
        <f>E21/H21</f>
        <v>#DIV/0!</v>
      </c>
      <c r="I25" s="337" t="e">
        <f>D21/I21</f>
        <v>#DIV/0!</v>
      </c>
      <c r="J25" s="275" t="e">
        <f>C21/J21</f>
        <v>#DIV/0!</v>
      </c>
      <c r="K25" s="278" t="e">
        <f>E21/K21</f>
        <v>#DIV/0!</v>
      </c>
      <c r="L25" s="402"/>
      <c r="P25" s="202"/>
    </row>
    <row r="26" spans="1:22" ht="18.75" customHeight="1" x14ac:dyDescent="0.25">
      <c r="A26" s="325"/>
      <c r="B26" s="325"/>
      <c r="C26" s="495" t="s">
        <v>109</v>
      </c>
      <c r="D26" s="496"/>
      <c r="E26" s="496"/>
      <c r="F26" s="338" t="e">
        <f>IRR(O8:O18)</f>
        <v>#NUM!</v>
      </c>
      <c r="G26" s="276" t="e">
        <f>IRR(P8:P18)</f>
        <v>#NUM!</v>
      </c>
      <c r="H26" s="279" t="e">
        <f>IRR(Q8:Q18)</f>
        <v>#NUM!</v>
      </c>
      <c r="I26" s="338" t="e">
        <f>IRR(T8:T18)</f>
        <v>#NUM!</v>
      </c>
      <c r="J26" s="276" t="e">
        <f t="shared" ref="J26:K26" si="3">IRR(U8:U18)</f>
        <v>#NUM!</v>
      </c>
      <c r="K26" s="279" t="e">
        <f t="shared" si="3"/>
        <v>#NUM!</v>
      </c>
      <c r="L26" s="402"/>
      <c r="P26" s="202"/>
    </row>
    <row r="27" spans="1:22" ht="18.75" customHeight="1" x14ac:dyDescent="0.25">
      <c r="A27" s="325"/>
      <c r="B27" s="325"/>
      <c r="C27" s="495" t="s">
        <v>111</v>
      </c>
      <c r="D27" s="496"/>
      <c r="E27" s="496"/>
      <c r="F27" s="339" t="e">
        <f>(F21-D21)/D21</f>
        <v>#DIV/0!</v>
      </c>
      <c r="G27" s="277" t="e">
        <f>(G21-C21)/C21</f>
        <v>#DIV/0!</v>
      </c>
      <c r="H27" s="280" t="e">
        <f>(H21-E21)/E21</f>
        <v>#DIV/0!</v>
      </c>
      <c r="I27" s="339" t="e">
        <f>(I21-D21)/D21</f>
        <v>#DIV/0!</v>
      </c>
      <c r="J27" s="277" t="e">
        <f>(J21-C21)/C21</f>
        <v>#DIV/0!</v>
      </c>
      <c r="K27" s="280" t="e">
        <f>(K21-E21)/E21</f>
        <v>#DIV/0!</v>
      </c>
      <c r="L27" s="402"/>
      <c r="P27" s="202"/>
    </row>
    <row r="28" spans="1:22" ht="18.75" customHeight="1" thickBot="1" x14ac:dyDescent="0.3">
      <c r="A28" s="325"/>
      <c r="B28" s="325"/>
      <c r="C28" s="498" t="s">
        <v>125</v>
      </c>
      <c r="D28" s="499"/>
      <c r="E28" s="499"/>
      <c r="F28" s="340" t="e">
        <f>(('3.3a- CBA - Costs'!C10)/'3.3b - CBA - Benefits'!T12)</f>
        <v>#DIV/0!</v>
      </c>
      <c r="G28" s="219" t="e">
        <f>(('3.3a- CBA - Costs'!B10)/'3.3b - CBA - Benefits'!U12)</f>
        <v>#DIV/0!</v>
      </c>
      <c r="H28" s="281" t="e">
        <f>(F28+G28)/2</f>
        <v>#DIV/0!</v>
      </c>
      <c r="I28" s="340" t="e">
        <f>(('3.3a- CBA - Costs'!C10)/'3.3b - CBA - Benefits'!X29)</f>
        <v>#DIV/0!</v>
      </c>
      <c r="J28" s="219" t="e">
        <f>(('3.3a- CBA - Costs'!B10)/'3.3b - CBA - Benefits'!Y29)</f>
        <v>#DIV/0!</v>
      </c>
      <c r="K28" s="281" t="e">
        <f>(I28+J28)/2</f>
        <v>#DIV/0!</v>
      </c>
      <c r="L28" s="402"/>
      <c r="P28" s="202"/>
    </row>
    <row r="29" spans="1:22" ht="45" customHeight="1" x14ac:dyDescent="0.25">
      <c r="A29" s="228"/>
      <c r="B29" s="228"/>
      <c r="C29" s="341"/>
      <c r="D29" s="341"/>
      <c r="E29" s="341"/>
      <c r="F29" s="228"/>
      <c r="G29" s="228"/>
      <c r="H29" s="229"/>
      <c r="I29" s="325"/>
      <c r="J29" s="325"/>
      <c r="K29" s="229"/>
      <c r="L29" s="326"/>
      <c r="M29" s="228"/>
      <c r="N29" s="228"/>
      <c r="O29" s="228"/>
      <c r="P29" s="202"/>
    </row>
    <row r="30" spans="1:22" ht="45" customHeight="1" x14ac:dyDescent="0.25">
      <c r="A30" s="516" t="s">
        <v>52</v>
      </c>
      <c r="B30" s="517"/>
      <c r="C30" s="445">
        <f>'3.3a- CBA - Costs'!B29</f>
        <v>0</v>
      </c>
      <c r="D30" s="446"/>
      <c r="E30" s="357"/>
      <c r="F30" s="357"/>
      <c r="G30" s="178"/>
      <c r="H30" s="178"/>
      <c r="I30" s="357"/>
      <c r="J30" s="178"/>
      <c r="K30" s="178"/>
      <c r="L30" s="193"/>
      <c r="M30" s="178"/>
      <c r="N30" s="178"/>
      <c r="O30" s="178"/>
      <c r="P30" s="178"/>
    </row>
    <row r="31" spans="1:22" ht="45" customHeight="1" x14ac:dyDescent="0.25">
      <c r="A31" s="516" t="s">
        <v>15</v>
      </c>
      <c r="B31" s="517"/>
      <c r="C31" s="467">
        <f>'3.3a- CBA - Costs'!B30</f>
        <v>0</v>
      </c>
      <c r="D31" s="468"/>
      <c r="E31" s="357"/>
      <c r="F31" s="357"/>
      <c r="G31" s="178"/>
      <c r="H31" s="178"/>
      <c r="I31" s="357"/>
      <c r="J31" s="178"/>
      <c r="K31" s="178"/>
      <c r="L31" s="193"/>
      <c r="M31" s="178"/>
      <c r="N31" s="178"/>
      <c r="O31" s="178"/>
      <c r="P31" s="178"/>
    </row>
    <row r="32" spans="1:22" ht="10.5" customHeight="1" x14ac:dyDescent="0.25">
      <c r="D32" s="175"/>
      <c r="E32" s="175"/>
      <c r="F32" s="175"/>
      <c r="G32" s="175"/>
      <c r="H32" s="175"/>
      <c r="I32" s="175"/>
      <c r="J32" s="175"/>
      <c r="K32" s="175"/>
      <c r="L32" s="193"/>
      <c r="M32" s="178"/>
      <c r="N32" s="178"/>
      <c r="O32" s="178"/>
      <c r="P32" s="178"/>
    </row>
    <row r="33" spans="1:22" ht="30.75" customHeight="1" x14ac:dyDescent="0.25">
      <c r="A33" s="518" t="s">
        <v>105</v>
      </c>
      <c r="B33" s="521" t="s">
        <v>124</v>
      </c>
      <c r="C33" s="524" t="s">
        <v>120</v>
      </c>
      <c r="D33" s="525"/>
      <c r="E33" s="526"/>
      <c r="F33" s="501" t="s">
        <v>226</v>
      </c>
      <c r="G33" s="502"/>
      <c r="H33" s="503"/>
      <c r="I33" s="507" t="s">
        <v>227</v>
      </c>
      <c r="J33" s="508"/>
      <c r="K33" s="509"/>
      <c r="L33" s="178"/>
      <c r="M33" s="178"/>
      <c r="N33" s="399" t="s">
        <v>222</v>
      </c>
      <c r="O33" s="400">
        <f>-'3.3a- CBA - Costs'!M38</f>
        <v>0</v>
      </c>
      <c r="P33" s="400">
        <f>-'3.3a- CBA - Costs'!L38</f>
        <v>0</v>
      </c>
      <c r="Q33" s="400">
        <f>-'3.3a- CBA - Costs'!N38</f>
        <v>0</v>
      </c>
      <c r="S33" s="399" t="s">
        <v>222</v>
      </c>
      <c r="T33" s="400">
        <f>-'3.3a- CBA - Costs'!R38</f>
        <v>0</v>
      </c>
      <c r="U33" s="400">
        <f>-'3.3a- CBA - Costs'!Q38</f>
        <v>0</v>
      </c>
      <c r="V33" s="400">
        <f>-'3.3a- CBA - Costs'!S38</f>
        <v>0</v>
      </c>
    </row>
    <row r="34" spans="1:22" ht="30.75" customHeight="1" thickBot="1" x14ac:dyDescent="0.3">
      <c r="A34" s="519"/>
      <c r="B34" s="522"/>
      <c r="C34" s="527"/>
      <c r="D34" s="528"/>
      <c r="E34" s="529"/>
      <c r="F34" s="504"/>
      <c r="G34" s="505"/>
      <c r="H34" s="506"/>
      <c r="I34" s="510"/>
      <c r="J34" s="511"/>
      <c r="K34" s="512"/>
      <c r="L34" s="178"/>
      <c r="M34" s="178"/>
      <c r="N34" s="399" t="s">
        <v>223</v>
      </c>
      <c r="O34" s="400">
        <f>'3.3b - CBA - Benefits'!T49</f>
        <v>0</v>
      </c>
      <c r="P34" s="400">
        <f>'3.3b - CBA - Benefits'!U49</f>
        <v>0</v>
      </c>
      <c r="Q34" s="400">
        <f>'3.3b - CBA - Benefits'!V49</f>
        <v>0</v>
      </c>
      <c r="S34" s="399" t="s">
        <v>223</v>
      </c>
      <c r="T34" s="400">
        <f>'3.3b - CBA - Benefits'!X66</f>
        <v>0</v>
      </c>
      <c r="U34" s="400">
        <f>'3.3b - CBA - Benefits'!Y66</f>
        <v>0</v>
      </c>
      <c r="V34" s="400">
        <f>'3.3b - CBA - Benefits'!Z66</f>
        <v>0</v>
      </c>
    </row>
    <row r="35" spans="1:22" ht="19.95" customHeight="1" thickBot="1" x14ac:dyDescent="0.3">
      <c r="A35" s="520"/>
      <c r="B35" s="523"/>
      <c r="C35" s="346" t="s">
        <v>101</v>
      </c>
      <c r="D35" s="346" t="s">
        <v>102</v>
      </c>
      <c r="E35" s="346" t="s">
        <v>106</v>
      </c>
      <c r="F35" s="346" t="s">
        <v>101</v>
      </c>
      <c r="G35" s="346" t="s">
        <v>102</v>
      </c>
      <c r="H35" s="346" t="s">
        <v>106</v>
      </c>
      <c r="I35" s="359" t="s">
        <v>101</v>
      </c>
      <c r="J35" s="359" t="s">
        <v>102</v>
      </c>
      <c r="K35" s="343" t="s">
        <v>106</v>
      </c>
      <c r="L35" s="202"/>
      <c r="N35" s="401"/>
      <c r="O35" s="400">
        <f>'3.3b - CBA - Benefits'!T50</f>
        <v>0</v>
      </c>
      <c r="P35" s="400">
        <f>'3.3b - CBA - Benefits'!U50</f>
        <v>0</v>
      </c>
      <c r="Q35" s="400">
        <f>'3.3b - CBA - Benefits'!V50</f>
        <v>0</v>
      </c>
      <c r="S35" s="401"/>
      <c r="T35" s="400">
        <f>'3.3b - CBA - Benefits'!X67</f>
        <v>0</v>
      </c>
      <c r="U35" s="400">
        <f>'3.3b - CBA - Benefits'!Y67</f>
        <v>0</v>
      </c>
      <c r="V35" s="400">
        <f>'3.3b - CBA - Benefits'!Z67</f>
        <v>0</v>
      </c>
    </row>
    <row r="36" spans="1:22" ht="19.95" customHeight="1" thickBot="1" x14ac:dyDescent="0.3">
      <c r="A36" s="194">
        <v>1</v>
      </c>
      <c r="B36" s="211">
        <v>1</v>
      </c>
      <c r="C36" s="212">
        <f>'3.3a- CBA - Costs'!L28*$B36</f>
        <v>0</v>
      </c>
      <c r="D36" s="212">
        <f>'3.3a- CBA - Costs'!M28*$B36</f>
        <v>0</v>
      </c>
      <c r="E36" s="212">
        <f>'3.3a- CBA - Costs'!N28*$B36</f>
        <v>0</v>
      </c>
      <c r="F36" s="212">
        <f>'3.3b - CBA - Benefits'!T49*$B36</f>
        <v>0</v>
      </c>
      <c r="G36" s="212">
        <f>'3.3b - CBA - Benefits'!U49*$B36</f>
        <v>0</v>
      </c>
      <c r="H36" s="212">
        <f>'3.3b - CBA - Benefits'!V49*$B36</f>
        <v>0</v>
      </c>
      <c r="I36" s="212">
        <f>'3.3b - CBA - Benefits'!X66*$B36</f>
        <v>0</v>
      </c>
      <c r="J36" s="212">
        <f>'3.3b - CBA - Benefits'!Y66*$B36</f>
        <v>0</v>
      </c>
      <c r="K36" s="212">
        <f>'3.3b - CBA - Benefits'!Z66*$B36</f>
        <v>0</v>
      </c>
      <c r="L36" s="202"/>
      <c r="N36" s="218"/>
      <c r="O36" s="400">
        <f>'3.3b - CBA - Benefits'!T51</f>
        <v>0</v>
      </c>
      <c r="P36" s="400">
        <f>'3.3b - CBA - Benefits'!U51</f>
        <v>0</v>
      </c>
      <c r="Q36" s="400">
        <f>'3.3b - CBA - Benefits'!V51</f>
        <v>0</v>
      </c>
      <c r="S36" s="218"/>
      <c r="T36" s="400">
        <f>'3.3b - CBA - Benefits'!X68</f>
        <v>0</v>
      </c>
      <c r="U36" s="400">
        <f>'3.3b - CBA - Benefits'!Y68</f>
        <v>0</v>
      </c>
      <c r="V36" s="400">
        <f>'3.3b - CBA - Benefits'!Z68</f>
        <v>0</v>
      </c>
    </row>
    <row r="37" spans="1:22" ht="19.95" customHeight="1" thickBot="1" x14ac:dyDescent="0.3">
      <c r="A37" s="194">
        <v>2</v>
      </c>
      <c r="B37" s="211">
        <f>B36/(1+$C$3)</f>
        <v>0.970873786407767</v>
      </c>
      <c r="C37" s="212">
        <f>'3.3a- CBA - Costs'!L29*$B37</f>
        <v>0</v>
      </c>
      <c r="D37" s="212">
        <f>'3.3a- CBA - Costs'!M29*$B37</f>
        <v>0</v>
      </c>
      <c r="E37" s="212">
        <f>'3.3a- CBA - Costs'!N29*$B37</f>
        <v>0</v>
      </c>
      <c r="F37" s="212">
        <f>'3.3b - CBA - Benefits'!T50*$B37</f>
        <v>0</v>
      </c>
      <c r="G37" s="212">
        <f>'3.3b - CBA - Benefits'!U50*$B37</f>
        <v>0</v>
      </c>
      <c r="H37" s="212">
        <f>'3.3b - CBA - Benefits'!V50*$B37</f>
        <v>0</v>
      </c>
      <c r="I37" s="212">
        <f>'3.3b - CBA - Benefits'!X67*$B37</f>
        <v>0</v>
      </c>
      <c r="J37" s="212">
        <f>'3.3b - CBA - Benefits'!Y67*$B37</f>
        <v>0</v>
      </c>
      <c r="K37" s="212">
        <f>'3.3b - CBA - Benefits'!Z67*$B37</f>
        <v>0</v>
      </c>
      <c r="L37" s="202"/>
      <c r="N37" s="218"/>
      <c r="O37" s="400">
        <f>'3.3b - CBA - Benefits'!T52</f>
        <v>0</v>
      </c>
      <c r="P37" s="400">
        <f>'3.3b - CBA - Benefits'!U52</f>
        <v>0</v>
      </c>
      <c r="Q37" s="400">
        <f>'3.3b - CBA - Benefits'!V52</f>
        <v>0</v>
      </c>
      <c r="S37" s="218"/>
      <c r="T37" s="400">
        <f>'3.3b - CBA - Benefits'!X69</f>
        <v>0</v>
      </c>
      <c r="U37" s="400">
        <f>'3.3b - CBA - Benefits'!Y69</f>
        <v>0</v>
      </c>
      <c r="V37" s="400">
        <f>'3.3b - CBA - Benefits'!Z69</f>
        <v>0</v>
      </c>
    </row>
    <row r="38" spans="1:22" ht="19.95" customHeight="1" thickBot="1" x14ac:dyDescent="0.3">
      <c r="A38" s="194">
        <v>3</v>
      </c>
      <c r="B38" s="211">
        <f>B37/(1+$C$3)</f>
        <v>0.94259590913375435</v>
      </c>
      <c r="C38" s="212">
        <f>'3.3a- CBA - Costs'!L30*$B38</f>
        <v>0</v>
      </c>
      <c r="D38" s="212">
        <f>'3.3a- CBA - Costs'!M30*$B38</f>
        <v>0</v>
      </c>
      <c r="E38" s="212">
        <f>'3.3a- CBA - Costs'!N30*$B38</f>
        <v>0</v>
      </c>
      <c r="F38" s="212">
        <f>'3.3b - CBA - Benefits'!T51*$B38</f>
        <v>0</v>
      </c>
      <c r="G38" s="212">
        <f>'3.3b - CBA - Benefits'!U51*$B38</f>
        <v>0</v>
      </c>
      <c r="H38" s="212">
        <f>'3.3b - CBA - Benefits'!V51*$B38</f>
        <v>0</v>
      </c>
      <c r="I38" s="212">
        <f>'3.3b - CBA - Benefits'!X68*$B38</f>
        <v>0</v>
      </c>
      <c r="J38" s="212">
        <f>'3.3b - CBA - Benefits'!Y68*$B38</f>
        <v>0</v>
      </c>
      <c r="K38" s="212">
        <f>'3.3b - CBA - Benefits'!Z68*$B38</f>
        <v>0</v>
      </c>
      <c r="L38" s="202"/>
      <c r="N38" s="218"/>
      <c r="O38" s="400">
        <f>'3.3b - CBA - Benefits'!T53</f>
        <v>0</v>
      </c>
      <c r="P38" s="400">
        <f>'3.3b - CBA - Benefits'!U53</f>
        <v>0</v>
      </c>
      <c r="Q38" s="400">
        <f>'3.3b - CBA - Benefits'!V53</f>
        <v>0</v>
      </c>
      <c r="S38" s="218"/>
      <c r="T38" s="400">
        <f>'3.3b - CBA - Benefits'!X70</f>
        <v>0</v>
      </c>
      <c r="U38" s="400">
        <f>'3.3b - CBA - Benefits'!Y70</f>
        <v>0</v>
      </c>
      <c r="V38" s="400">
        <f>'3.3b - CBA - Benefits'!Z70</f>
        <v>0</v>
      </c>
    </row>
    <row r="39" spans="1:22" ht="19.95" customHeight="1" thickBot="1" x14ac:dyDescent="0.3">
      <c r="A39" s="194">
        <v>4</v>
      </c>
      <c r="B39" s="211">
        <f t="shared" ref="B39:B45" si="4">B38/(1+$C$3)</f>
        <v>0.9151416593531595</v>
      </c>
      <c r="C39" s="212">
        <f>'3.3a- CBA - Costs'!L31*$B39</f>
        <v>0</v>
      </c>
      <c r="D39" s="212">
        <f>'3.3a- CBA - Costs'!M31*$B39</f>
        <v>0</v>
      </c>
      <c r="E39" s="212">
        <f>'3.3a- CBA - Costs'!N31*$B39</f>
        <v>0</v>
      </c>
      <c r="F39" s="212">
        <f>'3.3b - CBA - Benefits'!T52*$B39</f>
        <v>0</v>
      </c>
      <c r="G39" s="212">
        <f>'3.3b - CBA - Benefits'!U52*$B39</f>
        <v>0</v>
      </c>
      <c r="H39" s="212">
        <f>'3.3b - CBA - Benefits'!V52*$B39</f>
        <v>0</v>
      </c>
      <c r="I39" s="212">
        <f>'3.3b - CBA - Benefits'!X69*$B39</f>
        <v>0</v>
      </c>
      <c r="J39" s="212">
        <f>'3.3b - CBA - Benefits'!Y69*$B39</f>
        <v>0</v>
      </c>
      <c r="K39" s="212">
        <f>'3.3b - CBA - Benefits'!Z69*$B39</f>
        <v>0</v>
      </c>
      <c r="L39" s="202"/>
      <c r="N39" s="218"/>
      <c r="O39" s="400">
        <f>'3.3b - CBA - Benefits'!T54</f>
        <v>0</v>
      </c>
      <c r="P39" s="400">
        <f>'3.3b - CBA - Benefits'!U54</f>
        <v>0</v>
      </c>
      <c r="Q39" s="400">
        <f>'3.3b - CBA - Benefits'!V54</f>
        <v>0</v>
      </c>
      <c r="S39" s="218"/>
      <c r="T39" s="400">
        <f>'3.3b - CBA - Benefits'!X71</f>
        <v>0</v>
      </c>
      <c r="U39" s="400">
        <f>'3.3b - CBA - Benefits'!Y71</f>
        <v>0</v>
      </c>
      <c r="V39" s="400">
        <f>'3.3b - CBA - Benefits'!Z71</f>
        <v>0</v>
      </c>
    </row>
    <row r="40" spans="1:22" ht="19.95" customHeight="1" thickBot="1" x14ac:dyDescent="0.3">
      <c r="A40" s="194">
        <v>5</v>
      </c>
      <c r="B40" s="211">
        <f t="shared" si="4"/>
        <v>0.88848704791568878</v>
      </c>
      <c r="C40" s="212">
        <f>'3.3a- CBA - Costs'!L32*$B40</f>
        <v>0</v>
      </c>
      <c r="D40" s="212">
        <f>'3.3a- CBA - Costs'!M32*$B40</f>
        <v>0</v>
      </c>
      <c r="E40" s="212">
        <f>'3.3a- CBA - Costs'!N32*$B40</f>
        <v>0</v>
      </c>
      <c r="F40" s="212">
        <f>'3.3b - CBA - Benefits'!T53*$B40</f>
        <v>0</v>
      </c>
      <c r="G40" s="212">
        <f>'3.3b - CBA - Benefits'!U53*$B40</f>
        <v>0</v>
      </c>
      <c r="H40" s="212">
        <f>'3.3b - CBA - Benefits'!V53*$B40</f>
        <v>0</v>
      </c>
      <c r="I40" s="212">
        <f>'3.3b - CBA - Benefits'!X70*$B40</f>
        <v>0</v>
      </c>
      <c r="J40" s="212">
        <f>'3.3b - CBA - Benefits'!Y70*$B40</f>
        <v>0</v>
      </c>
      <c r="K40" s="212">
        <f>'3.3b - CBA - Benefits'!Z70*$B40</f>
        <v>0</v>
      </c>
      <c r="L40" s="202"/>
      <c r="N40" s="218"/>
      <c r="O40" s="400">
        <f>'3.3b - CBA - Benefits'!T55</f>
        <v>0</v>
      </c>
      <c r="P40" s="400">
        <f>'3.3b - CBA - Benefits'!U55</f>
        <v>0</v>
      </c>
      <c r="Q40" s="400">
        <f>'3.3b - CBA - Benefits'!V55</f>
        <v>0</v>
      </c>
      <c r="S40" s="218"/>
      <c r="T40" s="400">
        <f>'3.3b - CBA - Benefits'!X72</f>
        <v>0</v>
      </c>
      <c r="U40" s="400">
        <f>'3.3b - CBA - Benefits'!Y72</f>
        <v>0</v>
      </c>
      <c r="V40" s="400">
        <f>'3.3b - CBA - Benefits'!Z72</f>
        <v>0</v>
      </c>
    </row>
    <row r="41" spans="1:22" ht="19.95" customHeight="1" thickBot="1" x14ac:dyDescent="0.3">
      <c r="A41" s="194">
        <v>6</v>
      </c>
      <c r="B41" s="211">
        <f t="shared" si="4"/>
        <v>0.86260878438416388</v>
      </c>
      <c r="C41" s="212">
        <f>'3.3a- CBA - Costs'!L33*$B41</f>
        <v>0</v>
      </c>
      <c r="D41" s="212">
        <f>'3.3a- CBA - Costs'!M33*$B41</f>
        <v>0</v>
      </c>
      <c r="E41" s="212">
        <f>'3.3a- CBA - Costs'!N33*$B41</f>
        <v>0</v>
      </c>
      <c r="F41" s="212">
        <f>'3.3b - CBA - Benefits'!T54*$B41</f>
        <v>0</v>
      </c>
      <c r="G41" s="212">
        <f>'3.3b - CBA - Benefits'!U54*$B41</f>
        <v>0</v>
      </c>
      <c r="H41" s="212">
        <f>'3.3b - CBA - Benefits'!V54*$B41</f>
        <v>0</v>
      </c>
      <c r="I41" s="212">
        <f>'3.3b - CBA - Benefits'!X71*$B41</f>
        <v>0</v>
      </c>
      <c r="J41" s="212">
        <f>'3.3b - CBA - Benefits'!Y71*$B41</f>
        <v>0</v>
      </c>
      <c r="K41" s="212">
        <f>'3.3b - CBA - Benefits'!Z71*$B41</f>
        <v>0</v>
      </c>
      <c r="L41" s="202"/>
      <c r="N41" s="218"/>
      <c r="O41" s="400">
        <f>'3.3b - CBA - Benefits'!T56</f>
        <v>0</v>
      </c>
      <c r="P41" s="400">
        <f>'3.3b - CBA - Benefits'!U56</f>
        <v>0</v>
      </c>
      <c r="Q41" s="400">
        <f>'3.3b - CBA - Benefits'!V56</f>
        <v>0</v>
      </c>
      <c r="S41" s="218"/>
      <c r="T41" s="400">
        <f>'3.3b - CBA - Benefits'!X73</f>
        <v>0</v>
      </c>
      <c r="U41" s="400">
        <f>'3.3b - CBA - Benefits'!Y73</f>
        <v>0</v>
      </c>
      <c r="V41" s="400">
        <f>'3.3b - CBA - Benefits'!Z73</f>
        <v>0</v>
      </c>
    </row>
    <row r="42" spans="1:22" ht="19.95" customHeight="1" thickBot="1" x14ac:dyDescent="0.3">
      <c r="A42" s="194">
        <v>7</v>
      </c>
      <c r="B42" s="211">
        <f t="shared" si="4"/>
        <v>0.83748425668365423</v>
      </c>
      <c r="C42" s="212">
        <f>'3.3a- CBA - Costs'!L34*$B42</f>
        <v>0</v>
      </c>
      <c r="D42" s="212">
        <f>'3.3a- CBA - Costs'!M34*$B42</f>
        <v>0</v>
      </c>
      <c r="E42" s="212">
        <f>'3.3a- CBA - Costs'!N34*$B42</f>
        <v>0</v>
      </c>
      <c r="F42" s="212">
        <f>'3.3b - CBA - Benefits'!T55*$B42</f>
        <v>0</v>
      </c>
      <c r="G42" s="212">
        <f>'3.3b - CBA - Benefits'!U55*$B42</f>
        <v>0</v>
      </c>
      <c r="H42" s="212">
        <f>'3.3b - CBA - Benefits'!V55*$B42</f>
        <v>0</v>
      </c>
      <c r="I42" s="212">
        <f>'3.3b - CBA - Benefits'!X72*$B42</f>
        <v>0</v>
      </c>
      <c r="J42" s="212">
        <f>'3.3b - CBA - Benefits'!Y72*$B42</f>
        <v>0</v>
      </c>
      <c r="K42" s="212">
        <f>'3.3b - CBA - Benefits'!Z72*$B42</f>
        <v>0</v>
      </c>
      <c r="L42" s="202"/>
      <c r="N42" s="218"/>
      <c r="O42" s="400">
        <f>'3.3b - CBA - Benefits'!T57</f>
        <v>0</v>
      </c>
      <c r="P42" s="400">
        <f>'3.3b - CBA - Benefits'!U57</f>
        <v>0</v>
      </c>
      <c r="Q42" s="400">
        <f>'3.3b - CBA - Benefits'!V57</f>
        <v>0</v>
      </c>
      <c r="S42" s="218"/>
      <c r="T42" s="400">
        <f>'3.3b - CBA - Benefits'!X74</f>
        <v>0</v>
      </c>
      <c r="U42" s="400">
        <f>'3.3b - CBA - Benefits'!Y74</f>
        <v>0</v>
      </c>
      <c r="V42" s="400">
        <f>'3.3b - CBA - Benefits'!Z74</f>
        <v>0</v>
      </c>
    </row>
    <row r="43" spans="1:22" ht="19.95" customHeight="1" thickBot="1" x14ac:dyDescent="0.3">
      <c r="A43" s="194">
        <v>8</v>
      </c>
      <c r="B43" s="211">
        <f t="shared" si="4"/>
        <v>0.81309151134335356</v>
      </c>
      <c r="C43" s="212">
        <f>'3.3a- CBA - Costs'!L35*$B43</f>
        <v>0</v>
      </c>
      <c r="D43" s="212">
        <f>'3.3a- CBA - Costs'!M35*$B43</f>
        <v>0</v>
      </c>
      <c r="E43" s="212">
        <f>'3.3a- CBA - Costs'!N35*$B43</f>
        <v>0</v>
      </c>
      <c r="F43" s="212">
        <f>'3.3b - CBA - Benefits'!T56*$B43</f>
        <v>0</v>
      </c>
      <c r="G43" s="212">
        <f>'3.3b - CBA - Benefits'!U56*$B43</f>
        <v>0</v>
      </c>
      <c r="H43" s="212">
        <f>'3.3b - CBA - Benefits'!V56*$B43</f>
        <v>0</v>
      </c>
      <c r="I43" s="212">
        <f>'3.3b - CBA - Benefits'!X73*$B43</f>
        <v>0</v>
      </c>
      <c r="J43" s="212">
        <f>'3.3b - CBA - Benefits'!Y73*$B43</f>
        <v>0</v>
      </c>
      <c r="K43" s="212">
        <f>'3.3b - CBA - Benefits'!Z73*$B43</f>
        <v>0</v>
      </c>
      <c r="L43" s="202"/>
      <c r="N43" s="218"/>
      <c r="O43" s="400">
        <f>'3.3b - CBA - Benefits'!T58</f>
        <v>0</v>
      </c>
      <c r="P43" s="400">
        <f>'3.3b - CBA - Benefits'!U58</f>
        <v>0</v>
      </c>
      <c r="Q43" s="400">
        <f>'3.3b - CBA - Benefits'!V58</f>
        <v>0</v>
      </c>
      <c r="S43" s="218"/>
      <c r="T43" s="400">
        <f>'3.3b - CBA - Benefits'!X75</f>
        <v>0</v>
      </c>
      <c r="U43" s="400">
        <f>'3.3b - CBA - Benefits'!Y75</f>
        <v>0</v>
      </c>
      <c r="V43" s="400">
        <f>'3.3b - CBA - Benefits'!Z75</f>
        <v>0</v>
      </c>
    </row>
    <row r="44" spans="1:22" ht="19.95" customHeight="1" thickBot="1" x14ac:dyDescent="0.3">
      <c r="A44" s="194">
        <v>9</v>
      </c>
      <c r="B44" s="211">
        <f t="shared" si="4"/>
        <v>0.7894092343139355</v>
      </c>
      <c r="C44" s="212">
        <f>'3.3a- CBA - Costs'!L36*$B44</f>
        <v>0</v>
      </c>
      <c r="D44" s="212">
        <f>'3.3a- CBA - Costs'!M36*$B44</f>
        <v>0</v>
      </c>
      <c r="E44" s="212">
        <f>'3.3a- CBA - Costs'!N36*$B44</f>
        <v>0</v>
      </c>
      <c r="F44" s="212">
        <f>'3.3b - CBA - Benefits'!T57*$B44</f>
        <v>0</v>
      </c>
      <c r="G44" s="212">
        <f>'3.3b - CBA - Benefits'!U57*$B44</f>
        <v>0</v>
      </c>
      <c r="H44" s="212">
        <f>'3.3b - CBA - Benefits'!V57*$B44</f>
        <v>0</v>
      </c>
      <c r="I44" s="212">
        <f>'3.3b - CBA - Benefits'!X74*$B44</f>
        <v>0</v>
      </c>
      <c r="J44" s="212">
        <f>'3.3b - CBA - Benefits'!Y74*$B44</f>
        <v>0</v>
      </c>
      <c r="K44" s="212">
        <f>'3.3b - CBA - Benefits'!Z74*$B44</f>
        <v>0</v>
      </c>
      <c r="L44" s="202"/>
      <c r="P44" s="335"/>
    </row>
    <row r="45" spans="1:22" ht="19.95" customHeight="1" thickBot="1" x14ac:dyDescent="0.3">
      <c r="A45" s="194">
        <v>10</v>
      </c>
      <c r="B45" s="211">
        <f t="shared" si="4"/>
        <v>0.76641673234362673</v>
      </c>
      <c r="C45" s="212">
        <f>'3.3a- CBA - Costs'!L37*$B45</f>
        <v>0</v>
      </c>
      <c r="D45" s="212">
        <f>'3.3a- CBA - Costs'!M37*$B45</f>
        <v>0</v>
      </c>
      <c r="E45" s="212">
        <f>'3.3a- CBA - Costs'!N37*$B45</f>
        <v>0</v>
      </c>
      <c r="F45" s="212">
        <f>'3.3b - CBA - Benefits'!T58*$B45</f>
        <v>0</v>
      </c>
      <c r="G45" s="212">
        <f>'3.3b - CBA - Benefits'!U58*$B45</f>
        <v>0</v>
      </c>
      <c r="H45" s="212">
        <f>'3.3b - CBA - Benefits'!V58*$B45</f>
        <v>0</v>
      </c>
      <c r="I45" s="212">
        <f>'3.3b - CBA - Benefits'!X75*$B45</f>
        <v>0</v>
      </c>
      <c r="J45" s="212">
        <f>'3.3b - CBA - Benefits'!Y75*$B45</f>
        <v>0</v>
      </c>
      <c r="K45" s="212">
        <f>'3.3b - CBA - Benefits'!Z75*$B45</f>
        <v>0</v>
      </c>
      <c r="L45" s="202"/>
      <c r="P45" s="335"/>
    </row>
    <row r="46" spans="1:22" ht="19.95" customHeight="1" thickBot="1" x14ac:dyDescent="0.3">
      <c r="A46" s="345" t="s">
        <v>118</v>
      </c>
      <c r="B46" s="345"/>
      <c r="C46" s="347">
        <f t="shared" ref="C46:H46" si="5">SUM(C36:C45)</f>
        <v>0</v>
      </c>
      <c r="D46" s="347">
        <f t="shared" si="5"/>
        <v>0</v>
      </c>
      <c r="E46" s="347">
        <f t="shared" si="5"/>
        <v>0</v>
      </c>
      <c r="F46" s="348">
        <f t="shared" si="5"/>
        <v>0</v>
      </c>
      <c r="G46" s="348">
        <f t="shared" si="5"/>
        <v>0</v>
      </c>
      <c r="H46" s="348">
        <f t="shared" si="5"/>
        <v>0</v>
      </c>
      <c r="I46" s="360">
        <f t="shared" ref="I46:K46" si="6">SUM(I36:I45)</f>
        <v>0</v>
      </c>
      <c r="J46" s="360">
        <f t="shared" si="6"/>
        <v>0</v>
      </c>
      <c r="K46" s="344">
        <f t="shared" si="6"/>
        <v>0</v>
      </c>
      <c r="L46" s="202"/>
      <c r="P46" s="335"/>
    </row>
    <row r="47" spans="1:22" ht="7.95" customHeight="1" thickBot="1" x14ac:dyDescent="0.3">
      <c r="A47" s="357"/>
      <c r="B47" s="357"/>
      <c r="C47" s="342"/>
      <c r="D47" s="342"/>
      <c r="E47" s="342"/>
      <c r="F47" s="341"/>
      <c r="G47" s="341"/>
      <c r="H47" s="341"/>
      <c r="I47" s="341"/>
      <c r="J47" s="341"/>
      <c r="K47" s="341"/>
      <c r="L47" s="357"/>
      <c r="P47" s="202"/>
    </row>
    <row r="48" spans="1:22" ht="18.75" customHeight="1" x14ac:dyDescent="0.25">
      <c r="A48" s="357"/>
      <c r="B48" s="357"/>
      <c r="C48" s="513"/>
      <c r="D48" s="514"/>
      <c r="E48" s="515"/>
      <c r="F48" s="336" t="s">
        <v>101</v>
      </c>
      <c r="G48" s="186" t="s">
        <v>102</v>
      </c>
      <c r="H48" s="187" t="s">
        <v>106</v>
      </c>
      <c r="I48" s="336" t="s">
        <v>101</v>
      </c>
      <c r="J48" s="186" t="s">
        <v>102</v>
      </c>
      <c r="K48" s="187" t="s">
        <v>106</v>
      </c>
      <c r="L48" s="326"/>
      <c r="P48" s="202"/>
    </row>
    <row r="49" spans="1:22" ht="18.75" customHeight="1" x14ac:dyDescent="0.25">
      <c r="A49" s="357"/>
      <c r="B49" s="357"/>
      <c r="C49" s="495" t="s">
        <v>110</v>
      </c>
      <c r="D49" s="496"/>
      <c r="E49" s="497"/>
      <c r="F49" s="337">
        <f>F46-D46</f>
        <v>0</v>
      </c>
      <c r="G49" s="275">
        <f>G46-C46</f>
        <v>0</v>
      </c>
      <c r="H49" s="278">
        <f>H46-E46</f>
        <v>0</v>
      </c>
      <c r="I49" s="337">
        <f>I46-D46</f>
        <v>0</v>
      </c>
      <c r="J49" s="275">
        <f>J46-C46</f>
        <v>0</v>
      </c>
      <c r="K49" s="278">
        <f>K46-E46</f>
        <v>0</v>
      </c>
      <c r="L49" s="326"/>
      <c r="P49" s="202"/>
    </row>
    <row r="50" spans="1:22" ht="18.75" customHeight="1" x14ac:dyDescent="0.25">
      <c r="A50" s="357"/>
      <c r="B50" s="357"/>
      <c r="C50" s="495" t="s">
        <v>114</v>
      </c>
      <c r="D50" s="496"/>
      <c r="E50" s="497"/>
      <c r="F50" s="337" t="e">
        <f>D46/F46</f>
        <v>#DIV/0!</v>
      </c>
      <c r="G50" s="275" t="e">
        <f>C46/G46</f>
        <v>#DIV/0!</v>
      </c>
      <c r="H50" s="278" t="e">
        <f>E46/H46</f>
        <v>#DIV/0!</v>
      </c>
      <c r="I50" s="337" t="e">
        <f>D46/I46</f>
        <v>#DIV/0!</v>
      </c>
      <c r="J50" s="275" t="e">
        <f>C46/J46</f>
        <v>#DIV/0!</v>
      </c>
      <c r="K50" s="278" t="e">
        <f>E46/K46</f>
        <v>#DIV/0!</v>
      </c>
      <c r="L50" s="326"/>
      <c r="P50" s="202"/>
    </row>
    <row r="51" spans="1:22" ht="18.75" customHeight="1" x14ac:dyDescent="0.25">
      <c r="A51" s="357"/>
      <c r="B51" s="357"/>
      <c r="C51" s="495" t="s">
        <v>109</v>
      </c>
      <c r="D51" s="496"/>
      <c r="E51" s="497"/>
      <c r="F51" s="338" t="e">
        <f>IRR(O33:O43)</f>
        <v>#NUM!</v>
      </c>
      <c r="G51" s="276" t="e">
        <f>IRR(P33:P43)</f>
        <v>#NUM!</v>
      </c>
      <c r="H51" s="279" t="e">
        <f>IRR(Q33:Q43)</f>
        <v>#NUM!</v>
      </c>
      <c r="I51" s="338" t="e">
        <f>IRR(T33:T43)</f>
        <v>#NUM!</v>
      </c>
      <c r="J51" s="276" t="e">
        <f t="shared" ref="J51" si="7">IRR(U33:U43)</f>
        <v>#NUM!</v>
      </c>
      <c r="K51" s="279" t="e">
        <f t="shared" ref="K51" si="8">IRR(V33:V43)</f>
        <v>#NUM!</v>
      </c>
      <c r="L51" s="326"/>
      <c r="P51" s="202"/>
    </row>
    <row r="52" spans="1:22" ht="18.75" customHeight="1" x14ac:dyDescent="0.25">
      <c r="A52" s="357"/>
      <c r="B52" s="357"/>
      <c r="C52" s="495" t="s">
        <v>111</v>
      </c>
      <c r="D52" s="496"/>
      <c r="E52" s="497"/>
      <c r="F52" s="339" t="e">
        <f>(F46-D46)/D46</f>
        <v>#DIV/0!</v>
      </c>
      <c r="G52" s="277" t="e">
        <f>(G46-C46)/C46</f>
        <v>#DIV/0!</v>
      </c>
      <c r="H52" s="280" t="e">
        <f>(H46-E46)/E46</f>
        <v>#DIV/0!</v>
      </c>
      <c r="I52" s="339" t="e">
        <f>(I46-D46)/D46</f>
        <v>#DIV/0!</v>
      </c>
      <c r="J52" s="277" t="e">
        <f>(J46-C46)/C46</f>
        <v>#DIV/0!</v>
      </c>
      <c r="K52" s="280" t="e">
        <f>(K46-E46)/E46</f>
        <v>#DIV/0!</v>
      </c>
      <c r="L52" s="326"/>
      <c r="P52" s="202"/>
    </row>
    <row r="53" spans="1:22" ht="18.75" customHeight="1" thickBot="1" x14ac:dyDescent="0.3">
      <c r="A53" s="357"/>
      <c r="B53" s="357"/>
      <c r="C53" s="498" t="s">
        <v>125</v>
      </c>
      <c r="D53" s="499"/>
      <c r="E53" s="500"/>
      <c r="F53" s="340" t="e">
        <f>(('3.3a- CBA - Costs'!C28)/'3.3b - CBA - Benefits'!T49)</f>
        <v>#DIV/0!</v>
      </c>
      <c r="G53" s="219" t="e">
        <f>(('3.3a- CBA - Costs'!B28)/'3.3b - CBA - Benefits'!U49)</f>
        <v>#DIV/0!</v>
      </c>
      <c r="H53" s="281" t="e">
        <f>(F53+G53)/2</f>
        <v>#DIV/0!</v>
      </c>
      <c r="I53" s="340" t="e">
        <f>(('3.3a- CBA - Costs'!C28)/'3.3b - CBA - Benefits'!X66)</f>
        <v>#DIV/0!</v>
      </c>
      <c r="J53" s="219" t="e">
        <f>(('3.3a- CBA - Costs'!B28)/'3.3b - CBA - Benefits'!Y66)</f>
        <v>#DIV/0!</v>
      </c>
      <c r="K53" s="281" t="e">
        <f>(I53+J53)/2</f>
        <v>#DIV/0!</v>
      </c>
      <c r="L53" s="326"/>
      <c r="P53" s="202"/>
    </row>
    <row r="54" spans="1:22" ht="45" customHeight="1" x14ac:dyDescent="0.25"/>
    <row r="55" spans="1:22" ht="45" customHeight="1" x14ac:dyDescent="0.25">
      <c r="A55" s="516" t="s">
        <v>52</v>
      </c>
      <c r="B55" s="517"/>
      <c r="C55" s="445">
        <f>'3.3a- CBA - Costs'!B54</f>
        <v>0</v>
      </c>
      <c r="D55" s="446"/>
      <c r="E55" s="357"/>
      <c r="F55" s="357"/>
      <c r="G55" s="178"/>
      <c r="H55" s="178"/>
      <c r="I55" s="357"/>
      <c r="J55" s="178"/>
      <c r="K55" s="178"/>
      <c r="L55" s="193"/>
      <c r="M55" s="178"/>
      <c r="N55" s="178"/>
      <c r="O55" s="178"/>
      <c r="P55" s="178"/>
    </row>
    <row r="56" spans="1:22" ht="45" customHeight="1" x14ac:dyDescent="0.25">
      <c r="A56" s="516" t="s">
        <v>15</v>
      </c>
      <c r="B56" s="517"/>
      <c r="C56" s="467">
        <f>'3.3a- CBA - Costs'!B55</f>
        <v>0</v>
      </c>
      <c r="D56" s="468"/>
      <c r="E56" s="357"/>
      <c r="F56" s="357"/>
      <c r="G56" s="178"/>
      <c r="H56" s="178"/>
      <c r="I56" s="357"/>
      <c r="J56" s="178"/>
      <c r="K56" s="178"/>
      <c r="L56" s="193"/>
      <c r="M56" s="178"/>
      <c r="N56" s="178"/>
      <c r="O56" s="178"/>
      <c r="P56" s="178"/>
    </row>
    <row r="57" spans="1:22" ht="10.5" customHeight="1" x14ac:dyDescent="0.25">
      <c r="D57" s="175"/>
      <c r="E57" s="175"/>
      <c r="F57" s="175"/>
      <c r="G57" s="175"/>
      <c r="H57" s="175"/>
      <c r="I57" s="175"/>
      <c r="J57" s="175"/>
      <c r="K57" s="175"/>
      <c r="L57" s="193"/>
      <c r="M57" s="178"/>
      <c r="N57" s="178"/>
      <c r="O57" s="178"/>
      <c r="P57" s="178"/>
    </row>
    <row r="58" spans="1:22" ht="30.75" customHeight="1" x14ac:dyDescent="0.25">
      <c r="A58" s="518" t="s">
        <v>105</v>
      </c>
      <c r="B58" s="521" t="s">
        <v>124</v>
      </c>
      <c r="C58" s="524" t="s">
        <v>120</v>
      </c>
      <c r="D58" s="525"/>
      <c r="E58" s="526"/>
      <c r="F58" s="501" t="s">
        <v>226</v>
      </c>
      <c r="G58" s="502"/>
      <c r="H58" s="503"/>
      <c r="I58" s="507" t="s">
        <v>227</v>
      </c>
      <c r="J58" s="508"/>
      <c r="K58" s="509"/>
      <c r="L58" s="178"/>
      <c r="M58" s="178"/>
      <c r="N58" s="399" t="s">
        <v>222</v>
      </c>
      <c r="O58" s="400">
        <f>-'3.3a- CBA - Costs'!$M56</f>
        <v>0</v>
      </c>
      <c r="P58" s="400">
        <f>-'3.3a- CBA - Costs'!$L56</f>
        <v>0</v>
      </c>
      <c r="Q58" s="400">
        <f>-'3.3a- CBA - Costs'!$N56</f>
        <v>0</v>
      </c>
      <c r="S58" s="399" t="s">
        <v>222</v>
      </c>
      <c r="T58" s="400">
        <f>-'3.3a- CBA - Costs'!$M56</f>
        <v>0</v>
      </c>
      <c r="U58" s="400">
        <f>-'3.3a- CBA - Costs'!$L56</f>
        <v>0</v>
      </c>
      <c r="V58" s="400">
        <f>-'3.3a- CBA - Costs'!$N56</f>
        <v>0</v>
      </c>
    </row>
    <row r="59" spans="1:22" ht="30.75" customHeight="1" thickBot="1" x14ac:dyDescent="0.3">
      <c r="A59" s="519"/>
      <c r="B59" s="522"/>
      <c r="C59" s="527"/>
      <c r="D59" s="528"/>
      <c r="E59" s="529"/>
      <c r="F59" s="504"/>
      <c r="G59" s="505"/>
      <c r="H59" s="506"/>
      <c r="I59" s="510"/>
      <c r="J59" s="511"/>
      <c r="K59" s="512"/>
      <c r="L59" s="178"/>
      <c r="M59" s="178"/>
      <c r="N59" s="399" t="s">
        <v>223</v>
      </c>
      <c r="O59" s="400">
        <f>'3.3b - CBA - Benefits'!T86</f>
        <v>0</v>
      </c>
      <c r="P59" s="400">
        <f>'3.3b - CBA - Benefits'!U86</f>
        <v>0</v>
      </c>
      <c r="Q59" s="400">
        <f>'3.3b - CBA - Benefits'!V86</f>
        <v>0</v>
      </c>
      <c r="S59" s="399" t="s">
        <v>223</v>
      </c>
      <c r="T59" s="400">
        <f>'3.3b - CBA - Benefits'!X103</f>
        <v>0</v>
      </c>
      <c r="U59" s="400">
        <f>'3.3b - CBA - Benefits'!Y103</f>
        <v>0</v>
      </c>
      <c r="V59" s="400">
        <f>'3.3b - CBA - Benefits'!Z103</f>
        <v>0</v>
      </c>
    </row>
    <row r="60" spans="1:22" ht="19.95" customHeight="1" thickBot="1" x14ac:dyDescent="0.3">
      <c r="A60" s="520"/>
      <c r="B60" s="523"/>
      <c r="C60" s="346" t="s">
        <v>101</v>
      </c>
      <c r="D60" s="346" t="s">
        <v>102</v>
      </c>
      <c r="E60" s="346" t="s">
        <v>106</v>
      </c>
      <c r="F60" s="346" t="s">
        <v>101</v>
      </c>
      <c r="G60" s="346" t="s">
        <v>102</v>
      </c>
      <c r="H60" s="346" t="s">
        <v>106</v>
      </c>
      <c r="I60" s="359" t="s">
        <v>101</v>
      </c>
      <c r="J60" s="359" t="s">
        <v>102</v>
      </c>
      <c r="K60" s="343" t="s">
        <v>106</v>
      </c>
      <c r="L60" s="202"/>
      <c r="N60" s="401"/>
      <c r="O60" s="400">
        <f>'3.3b - CBA - Benefits'!T87</f>
        <v>0</v>
      </c>
      <c r="P60" s="400">
        <f>'3.3b - CBA - Benefits'!U87</f>
        <v>0</v>
      </c>
      <c r="Q60" s="400">
        <f>'3.3b - CBA - Benefits'!V87</f>
        <v>0</v>
      </c>
      <c r="S60" s="401"/>
      <c r="T60" s="400">
        <f>'3.3b - CBA - Benefits'!X104</f>
        <v>0</v>
      </c>
      <c r="U60" s="400">
        <f>'3.3b - CBA - Benefits'!Y104</f>
        <v>0</v>
      </c>
      <c r="V60" s="400">
        <f>'3.3b - CBA - Benefits'!Z104</f>
        <v>0</v>
      </c>
    </row>
    <row r="61" spans="1:22" ht="19.95" customHeight="1" thickBot="1" x14ac:dyDescent="0.3">
      <c r="A61" s="194">
        <v>1</v>
      </c>
      <c r="B61" s="211">
        <v>1</v>
      </c>
      <c r="C61" s="212">
        <f>'3.3a- CBA - Costs'!L46*$B61</f>
        <v>0</v>
      </c>
      <c r="D61" s="212">
        <f>'3.3a- CBA - Costs'!M46*$B61</f>
        <v>0</v>
      </c>
      <c r="E61" s="212">
        <f>'3.3a- CBA - Costs'!N46*$B61</f>
        <v>0</v>
      </c>
      <c r="F61" s="212">
        <f>'3.3b - CBA - Benefits'!T86*$B61</f>
        <v>0</v>
      </c>
      <c r="G61" s="212">
        <f>'3.3b - CBA - Benefits'!U86*$B61</f>
        <v>0</v>
      </c>
      <c r="H61" s="212">
        <f>'3.3b - CBA - Benefits'!V86*$B61</f>
        <v>0</v>
      </c>
      <c r="I61" s="212">
        <f>'3.3b - CBA - Benefits'!X103*$B61</f>
        <v>0</v>
      </c>
      <c r="J61" s="212">
        <f>'3.3b - CBA - Benefits'!Y103*$B61</f>
        <v>0</v>
      </c>
      <c r="K61" s="212">
        <f>'3.3b - CBA - Benefits'!Z103*$B61</f>
        <v>0</v>
      </c>
      <c r="L61" s="202"/>
      <c r="N61" s="218"/>
      <c r="O61" s="400">
        <f>'3.3b - CBA - Benefits'!T88</f>
        <v>0</v>
      </c>
      <c r="P61" s="400">
        <f>'3.3b - CBA - Benefits'!U88</f>
        <v>0</v>
      </c>
      <c r="Q61" s="400">
        <f>'3.3b - CBA - Benefits'!V88</f>
        <v>0</v>
      </c>
      <c r="S61" s="218"/>
      <c r="T61" s="400">
        <f>'3.3b - CBA - Benefits'!X105</f>
        <v>0</v>
      </c>
      <c r="U61" s="400">
        <f>'3.3b - CBA - Benefits'!Y105</f>
        <v>0</v>
      </c>
      <c r="V61" s="400">
        <f>'3.3b - CBA - Benefits'!Z105</f>
        <v>0</v>
      </c>
    </row>
    <row r="62" spans="1:22" ht="19.95" customHeight="1" thickBot="1" x14ac:dyDescent="0.3">
      <c r="A62" s="194">
        <v>2</v>
      </c>
      <c r="B62" s="211">
        <f>B61/(1+$C$3)</f>
        <v>0.970873786407767</v>
      </c>
      <c r="C62" s="212">
        <f>'3.3a- CBA - Costs'!L47*$B62</f>
        <v>0</v>
      </c>
      <c r="D62" s="212">
        <f>'3.3a- CBA - Costs'!M47*$B62</f>
        <v>0</v>
      </c>
      <c r="E62" s="212">
        <f>'3.3a- CBA - Costs'!N47*$B62</f>
        <v>0</v>
      </c>
      <c r="F62" s="212">
        <f>'3.3b - CBA - Benefits'!T87*$B62</f>
        <v>0</v>
      </c>
      <c r="G62" s="212">
        <f>'3.3b - CBA - Benefits'!U87*$B62</f>
        <v>0</v>
      </c>
      <c r="H62" s="212">
        <f>'3.3b - CBA - Benefits'!V87*$B62</f>
        <v>0</v>
      </c>
      <c r="I62" s="212">
        <f>'3.3b - CBA - Benefits'!X104*$B62</f>
        <v>0</v>
      </c>
      <c r="J62" s="212">
        <f>'3.3b - CBA - Benefits'!Y104*$B62</f>
        <v>0</v>
      </c>
      <c r="K62" s="212">
        <f>'3.3b - CBA - Benefits'!Z104*$B62</f>
        <v>0</v>
      </c>
      <c r="L62" s="202"/>
      <c r="N62" s="218"/>
      <c r="O62" s="400">
        <f>'3.3b - CBA - Benefits'!T89</f>
        <v>0</v>
      </c>
      <c r="P62" s="400">
        <f>'3.3b - CBA - Benefits'!U89</f>
        <v>0</v>
      </c>
      <c r="Q62" s="400">
        <f>'3.3b - CBA - Benefits'!V89</f>
        <v>0</v>
      </c>
      <c r="S62" s="218"/>
      <c r="T62" s="400">
        <f>'3.3b - CBA - Benefits'!X106</f>
        <v>0</v>
      </c>
      <c r="U62" s="400">
        <f>'3.3b - CBA - Benefits'!Y106</f>
        <v>0</v>
      </c>
      <c r="V62" s="400">
        <f>'3.3b - CBA - Benefits'!Z106</f>
        <v>0</v>
      </c>
    </row>
    <row r="63" spans="1:22" ht="19.95" customHeight="1" thickBot="1" x14ac:dyDescent="0.3">
      <c r="A63" s="194">
        <v>3</v>
      </c>
      <c r="B63" s="211">
        <f>B62/(1+$C$3)</f>
        <v>0.94259590913375435</v>
      </c>
      <c r="C63" s="212">
        <f>'3.3a- CBA - Costs'!L48*$B63</f>
        <v>0</v>
      </c>
      <c r="D63" s="212">
        <f>'3.3a- CBA - Costs'!M48*$B63</f>
        <v>0</v>
      </c>
      <c r="E63" s="212">
        <f>'3.3a- CBA - Costs'!N48*$B63</f>
        <v>0</v>
      </c>
      <c r="F63" s="212">
        <f>'3.3b - CBA - Benefits'!T88*$B63</f>
        <v>0</v>
      </c>
      <c r="G63" s="212">
        <f>'3.3b - CBA - Benefits'!U88*$B63</f>
        <v>0</v>
      </c>
      <c r="H63" s="212">
        <f>'3.3b - CBA - Benefits'!V88*$B63</f>
        <v>0</v>
      </c>
      <c r="I63" s="212">
        <f>'3.3b - CBA - Benefits'!X105*$B63</f>
        <v>0</v>
      </c>
      <c r="J63" s="212">
        <f>'3.3b - CBA - Benefits'!Y105*$B63</f>
        <v>0</v>
      </c>
      <c r="K63" s="212">
        <f>'3.3b - CBA - Benefits'!Z105*$B63</f>
        <v>0</v>
      </c>
      <c r="L63" s="202"/>
      <c r="N63" s="218"/>
      <c r="O63" s="400">
        <f>'3.3b - CBA - Benefits'!T90</f>
        <v>0</v>
      </c>
      <c r="P63" s="400">
        <f>'3.3b - CBA - Benefits'!U90</f>
        <v>0</v>
      </c>
      <c r="Q63" s="400">
        <f>'3.3b - CBA - Benefits'!V90</f>
        <v>0</v>
      </c>
      <c r="S63" s="218"/>
      <c r="T63" s="400">
        <f>'3.3b - CBA - Benefits'!X107</f>
        <v>0</v>
      </c>
      <c r="U63" s="400">
        <f>'3.3b - CBA - Benefits'!Y107</f>
        <v>0</v>
      </c>
      <c r="V63" s="400">
        <f>'3.3b - CBA - Benefits'!Z107</f>
        <v>0</v>
      </c>
    </row>
    <row r="64" spans="1:22" ht="19.95" customHeight="1" thickBot="1" x14ac:dyDescent="0.3">
      <c r="A64" s="194">
        <v>4</v>
      </c>
      <c r="B64" s="211">
        <f t="shared" ref="B64:B70" si="9">B63/(1+$C$3)</f>
        <v>0.9151416593531595</v>
      </c>
      <c r="C64" s="212">
        <f>'3.3a- CBA - Costs'!L49*$B64</f>
        <v>0</v>
      </c>
      <c r="D64" s="212">
        <f>'3.3a- CBA - Costs'!M49*$B64</f>
        <v>0</v>
      </c>
      <c r="E64" s="212">
        <f>'3.3a- CBA - Costs'!N49*$B64</f>
        <v>0</v>
      </c>
      <c r="F64" s="212">
        <f>'3.3b - CBA - Benefits'!T89*$B64</f>
        <v>0</v>
      </c>
      <c r="G64" s="212">
        <f>'3.3b - CBA - Benefits'!U89*$B64</f>
        <v>0</v>
      </c>
      <c r="H64" s="212">
        <f>'3.3b - CBA - Benefits'!V89*$B64</f>
        <v>0</v>
      </c>
      <c r="I64" s="212">
        <f>'3.3b - CBA - Benefits'!X106*$B64</f>
        <v>0</v>
      </c>
      <c r="J64" s="212">
        <f>'3.3b - CBA - Benefits'!Y106*$B64</f>
        <v>0</v>
      </c>
      <c r="K64" s="212">
        <f>'3.3b - CBA - Benefits'!Z106*$B64</f>
        <v>0</v>
      </c>
      <c r="L64" s="202"/>
      <c r="N64" s="218"/>
      <c r="O64" s="400">
        <f>'3.3b - CBA - Benefits'!T91</f>
        <v>0</v>
      </c>
      <c r="P64" s="400">
        <f>'3.3b - CBA - Benefits'!U91</f>
        <v>0</v>
      </c>
      <c r="Q64" s="400">
        <f>'3.3b - CBA - Benefits'!V91</f>
        <v>0</v>
      </c>
      <c r="S64" s="218"/>
      <c r="T64" s="400">
        <f>'3.3b - CBA - Benefits'!X108</f>
        <v>0</v>
      </c>
      <c r="U64" s="400">
        <f>'3.3b - CBA - Benefits'!Y108</f>
        <v>0</v>
      </c>
      <c r="V64" s="400">
        <f>'3.3b - CBA - Benefits'!Z108</f>
        <v>0</v>
      </c>
    </row>
    <row r="65" spans="1:22" ht="19.95" customHeight="1" thickBot="1" x14ac:dyDescent="0.3">
      <c r="A65" s="194">
        <v>5</v>
      </c>
      <c r="B65" s="211">
        <f t="shared" si="9"/>
        <v>0.88848704791568878</v>
      </c>
      <c r="C65" s="212">
        <f>'3.3a- CBA - Costs'!L50*$B65</f>
        <v>0</v>
      </c>
      <c r="D65" s="212">
        <f>'3.3a- CBA - Costs'!M50*$B65</f>
        <v>0</v>
      </c>
      <c r="E65" s="212">
        <f>'3.3a- CBA - Costs'!N50*$B65</f>
        <v>0</v>
      </c>
      <c r="F65" s="212">
        <f>'3.3b - CBA - Benefits'!T90*$B65</f>
        <v>0</v>
      </c>
      <c r="G65" s="212">
        <f>'3.3b - CBA - Benefits'!U90*$B65</f>
        <v>0</v>
      </c>
      <c r="H65" s="212">
        <f>'3.3b - CBA - Benefits'!V90*$B65</f>
        <v>0</v>
      </c>
      <c r="I65" s="212">
        <f>'3.3b - CBA - Benefits'!X107*$B65</f>
        <v>0</v>
      </c>
      <c r="J65" s="212">
        <f>'3.3b - CBA - Benefits'!Y107*$B65</f>
        <v>0</v>
      </c>
      <c r="K65" s="212">
        <f>'3.3b - CBA - Benefits'!Z107*$B65</f>
        <v>0</v>
      </c>
      <c r="L65" s="202"/>
      <c r="N65" s="218"/>
      <c r="O65" s="400">
        <f>'3.3b - CBA - Benefits'!T92</f>
        <v>0</v>
      </c>
      <c r="P65" s="400">
        <f>'3.3b - CBA - Benefits'!U92</f>
        <v>0</v>
      </c>
      <c r="Q65" s="400">
        <f>'3.3b - CBA - Benefits'!V92</f>
        <v>0</v>
      </c>
      <c r="S65" s="218"/>
      <c r="T65" s="400">
        <f>'3.3b - CBA - Benefits'!X109</f>
        <v>0</v>
      </c>
      <c r="U65" s="400">
        <f>'3.3b - CBA - Benefits'!Y109</f>
        <v>0</v>
      </c>
      <c r="V65" s="400">
        <f>'3.3b - CBA - Benefits'!Z109</f>
        <v>0</v>
      </c>
    </row>
    <row r="66" spans="1:22" ht="19.95" customHeight="1" thickBot="1" x14ac:dyDescent="0.3">
      <c r="A66" s="194">
        <v>6</v>
      </c>
      <c r="B66" s="211">
        <f t="shared" si="9"/>
        <v>0.86260878438416388</v>
      </c>
      <c r="C66" s="212">
        <f>'3.3a- CBA - Costs'!L51*$B66</f>
        <v>0</v>
      </c>
      <c r="D66" s="212">
        <f>'3.3a- CBA - Costs'!M51*$B66</f>
        <v>0</v>
      </c>
      <c r="E66" s="212">
        <f>'3.3a- CBA - Costs'!N51*$B66</f>
        <v>0</v>
      </c>
      <c r="F66" s="212">
        <f>'3.3b - CBA - Benefits'!T91*$B66</f>
        <v>0</v>
      </c>
      <c r="G66" s="212">
        <f>'3.3b - CBA - Benefits'!U91*$B66</f>
        <v>0</v>
      </c>
      <c r="H66" s="212">
        <f>'3.3b - CBA - Benefits'!V91*$B66</f>
        <v>0</v>
      </c>
      <c r="I66" s="212">
        <f>'3.3b - CBA - Benefits'!X108*$B66</f>
        <v>0</v>
      </c>
      <c r="J66" s="212">
        <f>'3.3b - CBA - Benefits'!Y108*$B66</f>
        <v>0</v>
      </c>
      <c r="K66" s="212">
        <f>'3.3b - CBA - Benefits'!Z108*$B66</f>
        <v>0</v>
      </c>
      <c r="L66" s="202"/>
      <c r="N66" s="218"/>
      <c r="O66" s="400">
        <f>'3.3b - CBA - Benefits'!T93</f>
        <v>0</v>
      </c>
      <c r="P66" s="400">
        <f>'3.3b - CBA - Benefits'!U93</f>
        <v>0</v>
      </c>
      <c r="Q66" s="400">
        <f>'3.3b - CBA - Benefits'!V93</f>
        <v>0</v>
      </c>
      <c r="S66" s="218"/>
      <c r="T66" s="400">
        <f>'3.3b - CBA - Benefits'!X110</f>
        <v>0</v>
      </c>
      <c r="U66" s="400">
        <f>'3.3b - CBA - Benefits'!Y110</f>
        <v>0</v>
      </c>
      <c r="V66" s="400">
        <f>'3.3b - CBA - Benefits'!Z110</f>
        <v>0</v>
      </c>
    </row>
    <row r="67" spans="1:22" ht="19.95" customHeight="1" thickBot="1" x14ac:dyDescent="0.3">
      <c r="A67" s="194">
        <v>7</v>
      </c>
      <c r="B67" s="211">
        <f t="shared" si="9"/>
        <v>0.83748425668365423</v>
      </c>
      <c r="C67" s="212">
        <f>'3.3a- CBA - Costs'!L52*$B67</f>
        <v>0</v>
      </c>
      <c r="D67" s="212">
        <f>'3.3a- CBA - Costs'!M52*$B67</f>
        <v>0</v>
      </c>
      <c r="E67" s="212">
        <f>'3.3a- CBA - Costs'!N52*$B67</f>
        <v>0</v>
      </c>
      <c r="F67" s="212">
        <f>'3.3b - CBA - Benefits'!T92*$B67</f>
        <v>0</v>
      </c>
      <c r="G67" s="212">
        <f>'3.3b - CBA - Benefits'!U92*$B67</f>
        <v>0</v>
      </c>
      <c r="H67" s="212">
        <f>'3.3b - CBA - Benefits'!V92*$B67</f>
        <v>0</v>
      </c>
      <c r="I67" s="212">
        <f>'3.3b - CBA - Benefits'!X109*$B67</f>
        <v>0</v>
      </c>
      <c r="J67" s="212">
        <f>'3.3b - CBA - Benefits'!Y109*$B67</f>
        <v>0</v>
      </c>
      <c r="K67" s="212">
        <f>'3.3b - CBA - Benefits'!Z109*$B67</f>
        <v>0</v>
      </c>
      <c r="L67" s="202"/>
      <c r="N67" s="218"/>
      <c r="O67" s="400">
        <f>'3.3b - CBA - Benefits'!T94</f>
        <v>0</v>
      </c>
      <c r="P67" s="400">
        <f>'3.3b - CBA - Benefits'!U94</f>
        <v>0</v>
      </c>
      <c r="Q67" s="400">
        <f>'3.3b - CBA - Benefits'!V94</f>
        <v>0</v>
      </c>
      <c r="S67" s="218"/>
      <c r="T67" s="400">
        <f>'3.3b - CBA - Benefits'!X111</f>
        <v>0</v>
      </c>
      <c r="U67" s="400">
        <f>'3.3b - CBA - Benefits'!Y111</f>
        <v>0</v>
      </c>
      <c r="V67" s="400">
        <f>'3.3b - CBA - Benefits'!Z111</f>
        <v>0</v>
      </c>
    </row>
    <row r="68" spans="1:22" ht="19.95" customHeight="1" thickBot="1" x14ac:dyDescent="0.3">
      <c r="A68" s="194">
        <v>8</v>
      </c>
      <c r="B68" s="211">
        <f t="shared" si="9"/>
        <v>0.81309151134335356</v>
      </c>
      <c r="C68" s="212">
        <f>'3.3a- CBA - Costs'!L53*$B68</f>
        <v>0</v>
      </c>
      <c r="D68" s="212">
        <f>'3.3a- CBA - Costs'!M53*$B68</f>
        <v>0</v>
      </c>
      <c r="E68" s="212">
        <f>'3.3a- CBA - Costs'!N53*$B68</f>
        <v>0</v>
      </c>
      <c r="F68" s="212">
        <f>'3.3b - CBA - Benefits'!T93*$B68</f>
        <v>0</v>
      </c>
      <c r="G68" s="212">
        <f>'3.3b - CBA - Benefits'!U93*$B68</f>
        <v>0</v>
      </c>
      <c r="H68" s="212">
        <f>'3.3b - CBA - Benefits'!V93*$B68</f>
        <v>0</v>
      </c>
      <c r="I68" s="212">
        <f>'3.3b - CBA - Benefits'!X110*$B68</f>
        <v>0</v>
      </c>
      <c r="J68" s="212">
        <f>'3.3b - CBA - Benefits'!Y110*$B68</f>
        <v>0</v>
      </c>
      <c r="K68" s="212">
        <f>'3.3b - CBA - Benefits'!Z110*$B68</f>
        <v>0</v>
      </c>
      <c r="L68" s="202"/>
      <c r="N68" s="218"/>
      <c r="O68" s="400">
        <f>'3.3b - CBA - Benefits'!T95</f>
        <v>0</v>
      </c>
      <c r="P68" s="400">
        <f>'3.3b - CBA - Benefits'!U95</f>
        <v>0</v>
      </c>
      <c r="Q68" s="400">
        <f>'3.3b - CBA - Benefits'!V95</f>
        <v>0</v>
      </c>
      <c r="S68" s="218"/>
      <c r="T68" s="400">
        <f>'3.3b - CBA - Benefits'!X112</f>
        <v>0</v>
      </c>
      <c r="U68" s="400">
        <f>'3.3b - CBA - Benefits'!Y112</f>
        <v>0</v>
      </c>
      <c r="V68" s="400">
        <f>'3.3b - CBA - Benefits'!Z112</f>
        <v>0</v>
      </c>
    </row>
    <row r="69" spans="1:22" ht="19.95" customHeight="1" thickBot="1" x14ac:dyDescent="0.3">
      <c r="A69" s="194">
        <v>9</v>
      </c>
      <c r="B69" s="211">
        <f t="shared" si="9"/>
        <v>0.7894092343139355</v>
      </c>
      <c r="C69" s="212">
        <f>'3.3a- CBA - Costs'!L54*$B69</f>
        <v>0</v>
      </c>
      <c r="D69" s="212">
        <f>'3.3a- CBA - Costs'!M54*$B69</f>
        <v>0</v>
      </c>
      <c r="E69" s="212">
        <f>'3.3a- CBA - Costs'!N54*$B69</f>
        <v>0</v>
      </c>
      <c r="F69" s="212">
        <f>'3.3b - CBA - Benefits'!T94*$B69</f>
        <v>0</v>
      </c>
      <c r="G69" s="212">
        <f>'3.3b - CBA - Benefits'!U94*$B69</f>
        <v>0</v>
      </c>
      <c r="H69" s="212">
        <f>'3.3b - CBA - Benefits'!V94*$B69</f>
        <v>0</v>
      </c>
      <c r="I69" s="212">
        <f>'3.3b - CBA - Benefits'!X111*$B69</f>
        <v>0</v>
      </c>
      <c r="J69" s="212">
        <f>'3.3b - CBA - Benefits'!Y111*$B69</f>
        <v>0</v>
      </c>
      <c r="K69" s="212">
        <f>'3.3b - CBA - Benefits'!Z111*$B69</f>
        <v>0</v>
      </c>
      <c r="L69" s="202"/>
      <c r="P69" s="335"/>
    </row>
    <row r="70" spans="1:22" ht="19.95" customHeight="1" thickBot="1" x14ac:dyDescent="0.3">
      <c r="A70" s="194">
        <v>10</v>
      </c>
      <c r="B70" s="211">
        <f t="shared" si="9"/>
        <v>0.76641673234362673</v>
      </c>
      <c r="C70" s="212">
        <f>'3.3a- CBA - Costs'!L55*$B70</f>
        <v>0</v>
      </c>
      <c r="D70" s="212">
        <f>'3.3a- CBA - Costs'!M55*$B70</f>
        <v>0</v>
      </c>
      <c r="E70" s="212">
        <f>'3.3a- CBA - Costs'!N55*$B70</f>
        <v>0</v>
      </c>
      <c r="F70" s="212">
        <f>'3.3b - CBA - Benefits'!T95*$B70</f>
        <v>0</v>
      </c>
      <c r="G70" s="212">
        <f>'3.3b - CBA - Benefits'!U95*$B70</f>
        <v>0</v>
      </c>
      <c r="H70" s="212">
        <f>'3.3b - CBA - Benefits'!V95*$B70</f>
        <v>0</v>
      </c>
      <c r="I70" s="212">
        <f>'3.3b - CBA - Benefits'!X112*$B70</f>
        <v>0</v>
      </c>
      <c r="J70" s="212">
        <f>'3.3b - CBA - Benefits'!Y112*$B70</f>
        <v>0</v>
      </c>
      <c r="K70" s="212">
        <f>'3.3b - CBA - Benefits'!Z112*$B70</f>
        <v>0</v>
      </c>
      <c r="L70" s="202"/>
      <c r="P70" s="335"/>
    </row>
    <row r="71" spans="1:22" ht="19.95" customHeight="1" thickBot="1" x14ac:dyDescent="0.3">
      <c r="A71" s="345" t="s">
        <v>118</v>
      </c>
      <c r="B71" s="345"/>
      <c r="C71" s="347">
        <f t="shared" ref="C71:H71" si="10">SUM(C61:C70)</f>
        <v>0</v>
      </c>
      <c r="D71" s="347">
        <f t="shared" si="10"/>
        <v>0</v>
      </c>
      <c r="E71" s="347">
        <f t="shared" si="10"/>
        <v>0</v>
      </c>
      <c r="F71" s="348">
        <f t="shared" si="10"/>
        <v>0</v>
      </c>
      <c r="G71" s="348">
        <f t="shared" si="10"/>
        <v>0</v>
      </c>
      <c r="H71" s="348">
        <f t="shared" si="10"/>
        <v>0</v>
      </c>
      <c r="I71" s="360">
        <f t="shared" ref="I71:K71" si="11">SUM(I61:I70)</f>
        <v>0</v>
      </c>
      <c r="J71" s="360">
        <f t="shared" si="11"/>
        <v>0</v>
      </c>
      <c r="K71" s="344">
        <f t="shared" si="11"/>
        <v>0</v>
      </c>
      <c r="L71" s="202"/>
      <c r="P71" s="335"/>
    </row>
    <row r="72" spans="1:22" ht="7.95" customHeight="1" thickBot="1" x14ac:dyDescent="0.3">
      <c r="A72" s="357"/>
      <c r="B72" s="357"/>
      <c r="C72" s="342"/>
      <c r="D72" s="342"/>
      <c r="E72" s="342"/>
      <c r="F72" s="341"/>
      <c r="G72" s="341"/>
      <c r="H72" s="341"/>
      <c r="I72" s="341"/>
      <c r="J72" s="341"/>
      <c r="K72" s="341"/>
      <c r="L72" s="357"/>
      <c r="P72" s="202"/>
    </row>
    <row r="73" spans="1:22" ht="18.75" customHeight="1" x14ac:dyDescent="0.25">
      <c r="A73" s="357"/>
      <c r="B73" s="357"/>
      <c r="C73" s="513"/>
      <c r="D73" s="514"/>
      <c r="E73" s="515"/>
      <c r="F73" s="336" t="s">
        <v>101</v>
      </c>
      <c r="G73" s="186" t="s">
        <v>102</v>
      </c>
      <c r="H73" s="187" t="s">
        <v>106</v>
      </c>
      <c r="I73" s="336" t="s">
        <v>101</v>
      </c>
      <c r="J73" s="186" t="s">
        <v>102</v>
      </c>
      <c r="K73" s="187" t="s">
        <v>106</v>
      </c>
      <c r="L73" s="326"/>
      <c r="P73" s="202"/>
    </row>
    <row r="74" spans="1:22" ht="18.75" customHeight="1" x14ac:dyDescent="0.25">
      <c r="A74" s="357"/>
      <c r="B74" s="357"/>
      <c r="C74" s="495" t="s">
        <v>110</v>
      </c>
      <c r="D74" s="496"/>
      <c r="E74" s="497"/>
      <c r="F74" s="337">
        <f>F71-D71</f>
        <v>0</v>
      </c>
      <c r="G74" s="275">
        <f>G71-C71</f>
        <v>0</v>
      </c>
      <c r="H74" s="278">
        <f>H71-E71</f>
        <v>0</v>
      </c>
      <c r="I74" s="337">
        <f>I71-D71</f>
        <v>0</v>
      </c>
      <c r="J74" s="275">
        <f>J71-C71</f>
        <v>0</v>
      </c>
      <c r="K74" s="278">
        <f>K71-E71</f>
        <v>0</v>
      </c>
      <c r="L74" s="326"/>
      <c r="P74" s="202"/>
    </row>
    <row r="75" spans="1:22" ht="18.75" customHeight="1" x14ac:dyDescent="0.25">
      <c r="A75" s="357"/>
      <c r="B75" s="357"/>
      <c r="C75" s="495" t="s">
        <v>114</v>
      </c>
      <c r="D75" s="496"/>
      <c r="E75" s="497"/>
      <c r="F75" s="337" t="e">
        <f>D71/F71</f>
        <v>#DIV/0!</v>
      </c>
      <c r="G75" s="275" t="e">
        <f>C71/G71</f>
        <v>#DIV/0!</v>
      </c>
      <c r="H75" s="278" t="e">
        <f>E71/H71</f>
        <v>#DIV/0!</v>
      </c>
      <c r="I75" s="337" t="e">
        <f>D71/I71</f>
        <v>#DIV/0!</v>
      </c>
      <c r="J75" s="275" t="e">
        <f>C71/J71</f>
        <v>#DIV/0!</v>
      </c>
      <c r="K75" s="278" t="e">
        <f>E71/K71</f>
        <v>#DIV/0!</v>
      </c>
      <c r="L75" s="326"/>
      <c r="P75" s="202"/>
    </row>
    <row r="76" spans="1:22" ht="18.75" customHeight="1" x14ac:dyDescent="0.25">
      <c r="A76" s="357"/>
      <c r="B76" s="357"/>
      <c r="C76" s="495" t="s">
        <v>109</v>
      </c>
      <c r="D76" s="496"/>
      <c r="E76" s="497"/>
      <c r="F76" s="338" t="e">
        <f>IRR(O58:O68)</f>
        <v>#NUM!</v>
      </c>
      <c r="G76" s="276" t="e">
        <f>IRR(P58:P68)</f>
        <v>#NUM!</v>
      </c>
      <c r="H76" s="279" t="e">
        <f>IRR(Q58:Q68)</f>
        <v>#NUM!</v>
      </c>
      <c r="I76" s="338" t="e">
        <f>IRR(T58:T68)</f>
        <v>#NUM!</v>
      </c>
      <c r="J76" s="276" t="e">
        <f t="shared" ref="J76" si="12">IRR(U58:U68)</f>
        <v>#NUM!</v>
      </c>
      <c r="K76" s="279" t="e">
        <f t="shared" ref="K76" si="13">IRR(V58:V68)</f>
        <v>#NUM!</v>
      </c>
      <c r="L76" s="326"/>
      <c r="P76" s="202"/>
    </row>
    <row r="77" spans="1:22" ht="18.75" customHeight="1" x14ac:dyDescent="0.25">
      <c r="A77" s="357"/>
      <c r="B77" s="357"/>
      <c r="C77" s="495" t="s">
        <v>111</v>
      </c>
      <c r="D77" s="496"/>
      <c r="E77" s="497"/>
      <c r="F77" s="339" t="e">
        <f>(F71-D71)/D71</f>
        <v>#DIV/0!</v>
      </c>
      <c r="G77" s="277" t="e">
        <f>(G71-C71)/C71</f>
        <v>#DIV/0!</v>
      </c>
      <c r="H77" s="280" t="e">
        <f>(H71-E71)/E71</f>
        <v>#DIV/0!</v>
      </c>
      <c r="I77" s="339" t="e">
        <f>(I71-D71)/D71</f>
        <v>#DIV/0!</v>
      </c>
      <c r="J77" s="277" t="e">
        <f>(J71-C71)/C71</f>
        <v>#DIV/0!</v>
      </c>
      <c r="K77" s="280" t="e">
        <f>(K71-E71)/E71</f>
        <v>#DIV/0!</v>
      </c>
      <c r="L77" s="326"/>
      <c r="P77" s="202"/>
    </row>
    <row r="78" spans="1:22" ht="18.75" customHeight="1" thickBot="1" x14ac:dyDescent="0.3">
      <c r="A78" s="357"/>
      <c r="B78" s="357"/>
      <c r="C78" s="498" t="s">
        <v>125</v>
      </c>
      <c r="D78" s="499"/>
      <c r="E78" s="500"/>
      <c r="F78" s="340" t="e">
        <f>(('3.3a- CBA - Costs'!C46)/'3.3b - CBA - Benefits'!T86)</f>
        <v>#DIV/0!</v>
      </c>
      <c r="G78" s="219" t="e">
        <f>(('3.3a- CBA - Costs'!B46)/'3.3b - CBA - Benefits'!U86)</f>
        <v>#DIV/0!</v>
      </c>
      <c r="H78" s="281" t="e">
        <f>(F78+G78)/2</f>
        <v>#DIV/0!</v>
      </c>
      <c r="I78" s="340" t="e">
        <f>(('3.3a- CBA - Costs'!C46)/'3.3b - CBA - Benefits'!X103)</f>
        <v>#DIV/0!</v>
      </c>
      <c r="J78" s="219" t="e">
        <f>(('3.3a- CBA - Costs'!B46)/'3.3b - CBA - Benefits'!Y103)</f>
        <v>#DIV/0!</v>
      </c>
      <c r="K78" s="281" t="e">
        <f>(I78+J78)/2</f>
        <v>#DIV/0!</v>
      </c>
      <c r="L78" s="326"/>
      <c r="P78" s="202"/>
    </row>
    <row r="79" spans="1:22" ht="45" customHeight="1" x14ac:dyDescent="0.25"/>
    <row r="80" spans="1:22" ht="45" customHeight="1" x14ac:dyDescent="0.25">
      <c r="A80" s="516" t="s">
        <v>52</v>
      </c>
      <c r="B80" s="517"/>
      <c r="C80" s="445" t="str">
        <f>'3.3a- CBA - Costs'!B79</f>
        <v>I. Investment Costs</v>
      </c>
      <c r="D80" s="446"/>
      <c r="E80" s="357"/>
      <c r="F80" s="357"/>
      <c r="G80" s="178"/>
      <c r="H80" s="178"/>
      <c r="I80" s="357"/>
      <c r="J80" s="178"/>
      <c r="K80" s="178"/>
      <c r="L80" s="193"/>
      <c r="M80" s="178"/>
      <c r="N80" s="178"/>
      <c r="O80" s="178"/>
      <c r="P80" s="178"/>
    </row>
    <row r="81" spans="1:22" ht="45" customHeight="1" x14ac:dyDescent="0.25">
      <c r="A81" s="516" t="s">
        <v>15</v>
      </c>
      <c r="B81" s="517"/>
      <c r="C81" s="467">
        <f>'3.3a- CBA - Costs'!B80</f>
        <v>0</v>
      </c>
      <c r="D81" s="468"/>
      <c r="E81" s="357"/>
      <c r="F81" s="357"/>
      <c r="G81" s="178"/>
      <c r="H81" s="178"/>
      <c r="I81" s="357"/>
      <c r="J81" s="178"/>
      <c r="K81" s="178"/>
      <c r="L81" s="193"/>
      <c r="M81" s="178"/>
      <c r="N81" s="178"/>
      <c r="O81" s="178"/>
      <c r="P81" s="178"/>
    </row>
    <row r="82" spans="1:22" ht="10.5" customHeight="1" x14ac:dyDescent="0.25">
      <c r="D82" s="175"/>
      <c r="E82" s="175"/>
      <c r="F82" s="175"/>
      <c r="G82" s="175"/>
      <c r="H82" s="175"/>
      <c r="I82" s="175"/>
      <c r="J82" s="175"/>
      <c r="K82" s="175"/>
      <c r="L82" s="193"/>
      <c r="M82" s="178"/>
      <c r="N82" s="178"/>
      <c r="O82" s="178"/>
      <c r="P82" s="178"/>
    </row>
    <row r="83" spans="1:22" ht="30.75" customHeight="1" x14ac:dyDescent="0.25">
      <c r="A83" s="518" t="s">
        <v>105</v>
      </c>
      <c r="B83" s="521" t="s">
        <v>124</v>
      </c>
      <c r="C83" s="524" t="s">
        <v>120</v>
      </c>
      <c r="D83" s="525"/>
      <c r="E83" s="526"/>
      <c r="F83" s="501" t="s">
        <v>213</v>
      </c>
      <c r="G83" s="502"/>
      <c r="H83" s="503"/>
      <c r="I83" s="507" t="s">
        <v>227</v>
      </c>
      <c r="J83" s="508"/>
      <c r="K83" s="509"/>
      <c r="L83" s="178"/>
      <c r="M83" s="178"/>
      <c r="N83" s="399" t="s">
        <v>222</v>
      </c>
      <c r="O83" s="400">
        <f>-'3.3a- CBA - Costs'!$M74</f>
        <v>0</v>
      </c>
      <c r="P83" s="400">
        <f>-'3.3a- CBA - Costs'!$L74</f>
        <v>0</v>
      </c>
      <c r="Q83" s="400">
        <f>-'3.3a- CBA - Costs'!$N74</f>
        <v>0</v>
      </c>
      <c r="S83" s="399" t="s">
        <v>222</v>
      </c>
      <c r="T83" s="400">
        <f>-'3.3a- CBA - Costs'!$M74</f>
        <v>0</v>
      </c>
      <c r="U83" s="400">
        <f>-'3.3a- CBA - Costs'!$L74</f>
        <v>0</v>
      </c>
      <c r="V83" s="400">
        <f>-'3.3a- CBA - Costs'!$N74</f>
        <v>0</v>
      </c>
    </row>
    <row r="84" spans="1:22" ht="30.75" customHeight="1" thickBot="1" x14ac:dyDescent="0.3">
      <c r="A84" s="519"/>
      <c r="B84" s="522"/>
      <c r="C84" s="527"/>
      <c r="D84" s="528"/>
      <c r="E84" s="529"/>
      <c r="F84" s="504"/>
      <c r="G84" s="505"/>
      <c r="H84" s="506"/>
      <c r="I84" s="510"/>
      <c r="J84" s="511"/>
      <c r="K84" s="512"/>
      <c r="L84" s="178"/>
      <c r="M84" s="178"/>
      <c r="N84" s="399" t="s">
        <v>223</v>
      </c>
      <c r="O84" s="400">
        <f>'3.3b - CBA - Benefits'!T123</f>
        <v>0</v>
      </c>
      <c r="P84" s="400">
        <f>'3.3b - CBA - Benefits'!U123</f>
        <v>0</v>
      </c>
      <c r="Q84" s="400">
        <f>'3.3b - CBA - Benefits'!V123</f>
        <v>0</v>
      </c>
      <c r="S84" s="399" t="s">
        <v>223</v>
      </c>
      <c r="T84" s="400">
        <f>'3.3b - CBA - Benefits'!X140</f>
        <v>0</v>
      </c>
      <c r="U84" s="400">
        <f>'3.3b - CBA - Benefits'!Y140</f>
        <v>0</v>
      </c>
      <c r="V84" s="400">
        <f>'3.3b - CBA - Benefits'!Z140</f>
        <v>0</v>
      </c>
    </row>
    <row r="85" spans="1:22" ht="19.95" customHeight="1" thickBot="1" x14ac:dyDescent="0.3">
      <c r="A85" s="520"/>
      <c r="B85" s="523"/>
      <c r="C85" s="346" t="s">
        <v>101</v>
      </c>
      <c r="D85" s="346" t="s">
        <v>102</v>
      </c>
      <c r="E85" s="346" t="s">
        <v>106</v>
      </c>
      <c r="F85" s="346" t="s">
        <v>101</v>
      </c>
      <c r="G85" s="346" t="s">
        <v>102</v>
      </c>
      <c r="H85" s="346" t="s">
        <v>106</v>
      </c>
      <c r="I85" s="359" t="s">
        <v>101</v>
      </c>
      <c r="J85" s="359" t="s">
        <v>102</v>
      </c>
      <c r="K85" s="343" t="s">
        <v>106</v>
      </c>
      <c r="L85" s="202"/>
      <c r="N85" s="401"/>
      <c r="O85" s="400">
        <f>'3.3b - CBA - Benefits'!T124</f>
        <v>0</v>
      </c>
      <c r="P85" s="400">
        <f>'3.3b - CBA - Benefits'!U124</f>
        <v>0</v>
      </c>
      <c r="Q85" s="400">
        <f>'3.3b - CBA - Benefits'!V124</f>
        <v>0</v>
      </c>
      <c r="S85" s="401"/>
      <c r="T85" s="400">
        <f>'3.3b - CBA - Benefits'!X141</f>
        <v>0</v>
      </c>
      <c r="U85" s="400">
        <f>'3.3b - CBA - Benefits'!Y141</f>
        <v>0</v>
      </c>
      <c r="V85" s="400">
        <f>'3.3b - CBA - Benefits'!Z141</f>
        <v>0</v>
      </c>
    </row>
    <row r="86" spans="1:22" ht="19.95" customHeight="1" thickBot="1" x14ac:dyDescent="0.3">
      <c r="A86" s="194">
        <v>1</v>
      </c>
      <c r="B86" s="211">
        <v>1</v>
      </c>
      <c r="C86" s="212">
        <f>'3.3a- CBA - Costs'!L64*$B86</f>
        <v>0</v>
      </c>
      <c r="D86" s="212">
        <f>'3.3a- CBA - Costs'!M64*$B86</f>
        <v>0</v>
      </c>
      <c r="E86" s="212">
        <f>'3.3a- CBA - Costs'!N64*$B86</f>
        <v>0</v>
      </c>
      <c r="F86" s="212">
        <f>'3.3b - CBA - Benefits'!T123*$B86</f>
        <v>0</v>
      </c>
      <c r="G86" s="212">
        <f>'3.3b - CBA - Benefits'!U123*$B86</f>
        <v>0</v>
      </c>
      <c r="H86" s="212">
        <f>'3.3b - CBA - Benefits'!V123*$B86</f>
        <v>0</v>
      </c>
      <c r="I86" s="212">
        <f>'3.3b - CBA - Benefits'!T140*$B86</f>
        <v>0</v>
      </c>
      <c r="J86" s="212">
        <f>'3.3b - CBA - Benefits'!U140*$B86</f>
        <v>0</v>
      </c>
      <c r="K86" s="212">
        <f>'3.3b - CBA - Benefits'!V140*$B86</f>
        <v>0</v>
      </c>
      <c r="L86" s="202"/>
      <c r="N86" s="218"/>
      <c r="O86" s="400">
        <f>'3.3b - CBA - Benefits'!T125</f>
        <v>0</v>
      </c>
      <c r="P86" s="400">
        <f>'3.3b - CBA - Benefits'!U125</f>
        <v>0</v>
      </c>
      <c r="Q86" s="400">
        <f>'3.3b - CBA - Benefits'!V125</f>
        <v>0</v>
      </c>
      <c r="S86" s="218"/>
      <c r="T86" s="400">
        <f>'3.3b - CBA - Benefits'!X142</f>
        <v>0</v>
      </c>
      <c r="U86" s="400">
        <f>'3.3b - CBA - Benefits'!Y142</f>
        <v>0</v>
      </c>
      <c r="V86" s="400">
        <f>'3.3b - CBA - Benefits'!Z142</f>
        <v>0</v>
      </c>
    </row>
    <row r="87" spans="1:22" ht="19.95" customHeight="1" thickBot="1" x14ac:dyDescent="0.3">
      <c r="A87" s="194">
        <v>2</v>
      </c>
      <c r="B87" s="211">
        <f>B86/(1+$C$3)</f>
        <v>0.970873786407767</v>
      </c>
      <c r="C87" s="212">
        <f>'3.3a- CBA - Costs'!L65*$B87</f>
        <v>0</v>
      </c>
      <c r="D87" s="212">
        <f>'3.3a- CBA - Costs'!M65*$B87</f>
        <v>0</v>
      </c>
      <c r="E87" s="212">
        <f>'3.3a- CBA - Costs'!N65*$B87</f>
        <v>0</v>
      </c>
      <c r="F87" s="212">
        <f>'3.3b - CBA - Benefits'!T124*$B87</f>
        <v>0</v>
      </c>
      <c r="G87" s="212">
        <f>'3.3b - CBA - Benefits'!U124*$B87</f>
        <v>0</v>
      </c>
      <c r="H87" s="212">
        <f>'3.3b - CBA - Benefits'!V124*$B87</f>
        <v>0</v>
      </c>
      <c r="I87" s="212">
        <f>'3.3b - CBA - Benefits'!T141*$B87</f>
        <v>0</v>
      </c>
      <c r="J87" s="212">
        <f>'3.3b - CBA - Benefits'!U141*$B87</f>
        <v>0</v>
      </c>
      <c r="K87" s="212">
        <f>'3.3b - CBA - Benefits'!V141*$B87</f>
        <v>0</v>
      </c>
      <c r="L87" s="202"/>
      <c r="N87" s="218"/>
      <c r="O87" s="400">
        <f>'3.3b - CBA - Benefits'!T126</f>
        <v>0</v>
      </c>
      <c r="P87" s="400">
        <f>'3.3b - CBA - Benefits'!U126</f>
        <v>0</v>
      </c>
      <c r="Q87" s="400">
        <f>'3.3b - CBA - Benefits'!V126</f>
        <v>0</v>
      </c>
      <c r="S87" s="218"/>
      <c r="T87" s="400">
        <f>'3.3b - CBA - Benefits'!X143</f>
        <v>0</v>
      </c>
      <c r="U87" s="400">
        <f>'3.3b - CBA - Benefits'!Y143</f>
        <v>0</v>
      </c>
      <c r="V87" s="400">
        <f>'3.3b - CBA - Benefits'!Z143</f>
        <v>0</v>
      </c>
    </row>
    <row r="88" spans="1:22" ht="19.95" customHeight="1" thickBot="1" x14ac:dyDescent="0.3">
      <c r="A88" s="194">
        <v>3</v>
      </c>
      <c r="B88" s="211">
        <f>B87/(1+$C$3)</f>
        <v>0.94259590913375435</v>
      </c>
      <c r="C88" s="212">
        <f>'3.3a- CBA - Costs'!L66*$B88</f>
        <v>0</v>
      </c>
      <c r="D88" s="212">
        <f>'3.3a- CBA - Costs'!M66*$B88</f>
        <v>0</v>
      </c>
      <c r="E88" s="212">
        <f>'3.3a- CBA - Costs'!N66*$B88</f>
        <v>0</v>
      </c>
      <c r="F88" s="212">
        <f>'3.3b - CBA - Benefits'!T125*$B88</f>
        <v>0</v>
      </c>
      <c r="G88" s="212">
        <f>'3.3b - CBA - Benefits'!U125*$B88</f>
        <v>0</v>
      </c>
      <c r="H88" s="212">
        <f>'3.3b - CBA - Benefits'!V125*$B88</f>
        <v>0</v>
      </c>
      <c r="I88" s="212">
        <f>'3.3b - CBA - Benefits'!T142*$B88</f>
        <v>0</v>
      </c>
      <c r="J88" s="212">
        <f>'3.3b - CBA - Benefits'!U142*$B88</f>
        <v>0</v>
      </c>
      <c r="K88" s="212">
        <f>'3.3b - CBA - Benefits'!V142*$B88</f>
        <v>0</v>
      </c>
      <c r="L88" s="202"/>
      <c r="N88" s="218"/>
      <c r="O88" s="400">
        <f>'3.3b - CBA - Benefits'!T127</f>
        <v>0</v>
      </c>
      <c r="P88" s="400">
        <f>'3.3b - CBA - Benefits'!U127</f>
        <v>0</v>
      </c>
      <c r="Q88" s="400">
        <f>'3.3b - CBA - Benefits'!V127</f>
        <v>0</v>
      </c>
      <c r="S88" s="218"/>
      <c r="T88" s="400">
        <f>'3.3b - CBA - Benefits'!X144</f>
        <v>0</v>
      </c>
      <c r="U88" s="400">
        <f>'3.3b - CBA - Benefits'!Y144</f>
        <v>0</v>
      </c>
      <c r="V88" s="400">
        <f>'3.3b - CBA - Benefits'!Z144</f>
        <v>0</v>
      </c>
    </row>
    <row r="89" spans="1:22" ht="19.95" customHeight="1" thickBot="1" x14ac:dyDescent="0.3">
      <c r="A89" s="194">
        <v>4</v>
      </c>
      <c r="B89" s="211">
        <f t="shared" ref="B89:B95" si="14">B88/(1+$C$3)</f>
        <v>0.9151416593531595</v>
      </c>
      <c r="C89" s="212">
        <f>'3.3a- CBA - Costs'!L67*$B89</f>
        <v>0</v>
      </c>
      <c r="D89" s="212">
        <f>'3.3a- CBA - Costs'!M67*$B89</f>
        <v>0</v>
      </c>
      <c r="E89" s="212">
        <f>'3.3a- CBA - Costs'!N67*$B89</f>
        <v>0</v>
      </c>
      <c r="F89" s="212">
        <f>'3.3b - CBA - Benefits'!T126*$B89</f>
        <v>0</v>
      </c>
      <c r="G89" s="212">
        <f>'3.3b - CBA - Benefits'!U126*$B89</f>
        <v>0</v>
      </c>
      <c r="H89" s="212">
        <f>'3.3b - CBA - Benefits'!V126*$B89</f>
        <v>0</v>
      </c>
      <c r="I89" s="212">
        <f>'3.3b - CBA - Benefits'!T143*$B89</f>
        <v>0</v>
      </c>
      <c r="J89" s="212">
        <f>'3.3b - CBA - Benefits'!U143*$B89</f>
        <v>0</v>
      </c>
      <c r="K89" s="212">
        <f>'3.3b - CBA - Benefits'!V143*$B89</f>
        <v>0</v>
      </c>
      <c r="L89" s="202"/>
      <c r="N89" s="218"/>
      <c r="O89" s="400">
        <f>'3.3b - CBA - Benefits'!T128</f>
        <v>0</v>
      </c>
      <c r="P89" s="400">
        <f>'3.3b - CBA - Benefits'!U128</f>
        <v>0</v>
      </c>
      <c r="Q89" s="400">
        <f>'3.3b - CBA - Benefits'!V128</f>
        <v>0</v>
      </c>
      <c r="S89" s="218"/>
      <c r="T89" s="400">
        <f>'3.3b - CBA - Benefits'!X145</f>
        <v>0</v>
      </c>
      <c r="U89" s="400">
        <f>'3.3b - CBA - Benefits'!Y145</f>
        <v>0</v>
      </c>
      <c r="V89" s="400">
        <f>'3.3b - CBA - Benefits'!Z145</f>
        <v>0</v>
      </c>
    </row>
    <row r="90" spans="1:22" ht="19.95" customHeight="1" thickBot="1" x14ac:dyDescent="0.3">
      <c r="A90" s="194">
        <v>5</v>
      </c>
      <c r="B90" s="211">
        <f t="shared" si="14"/>
        <v>0.88848704791568878</v>
      </c>
      <c r="C90" s="212">
        <f>'3.3a- CBA - Costs'!L68*$B90</f>
        <v>0</v>
      </c>
      <c r="D90" s="212">
        <f>'3.3a- CBA - Costs'!M68*$B90</f>
        <v>0</v>
      </c>
      <c r="E90" s="212">
        <f>'3.3a- CBA - Costs'!N68*$B90</f>
        <v>0</v>
      </c>
      <c r="F90" s="212">
        <f>'3.3b - CBA - Benefits'!T127*$B90</f>
        <v>0</v>
      </c>
      <c r="G90" s="212">
        <f>'3.3b - CBA - Benefits'!U127*$B90</f>
        <v>0</v>
      </c>
      <c r="H90" s="212">
        <f>'3.3b - CBA - Benefits'!V127*$B90</f>
        <v>0</v>
      </c>
      <c r="I90" s="212">
        <f>'3.3b - CBA - Benefits'!T144*$B90</f>
        <v>0</v>
      </c>
      <c r="J90" s="212">
        <f>'3.3b - CBA - Benefits'!U144*$B90</f>
        <v>0</v>
      </c>
      <c r="K90" s="212">
        <f>'3.3b - CBA - Benefits'!V144*$B90</f>
        <v>0</v>
      </c>
      <c r="L90" s="202"/>
      <c r="N90" s="218"/>
      <c r="O90" s="400">
        <f>'3.3b - CBA - Benefits'!T129</f>
        <v>0</v>
      </c>
      <c r="P90" s="400">
        <f>'3.3b - CBA - Benefits'!U129</f>
        <v>0</v>
      </c>
      <c r="Q90" s="400">
        <f>'3.3b - CBA - Benefits'!V129</f>
        <v>0</v>
      </c>
      <c r="S90" s="218"/>
      <c r="T90" s="400">
        <f>'3.3b - CBA - Benefits'!X146</f>
        <v>0</v>
      </c>
      <c r="U90" s="400">
        <f>'3.3b - CBA - Benefits'!Y146</f>
        <v>0</v>
      </c>
      <c r="V90" s="400">
        <f>'3.3b - CBA - Benefits'!Z146</f>
        <v>0</v>
      </c>
    </row>
    <row r="91" spans="1:22" ht="19.95" customHeight="1" thickBot="1" x14ac:dyDescent="0.3">
      <c r="A91" s="194">
        <v>6</v>
      </c>
      <c r="B91" s="211">
        <f t="shared" si="14"/>
        <v>0.86260878438416388</v>
      </c>
      <c r="C91" s="212">
        <f>'3.3a- CBA - Costs'!L69*$B91</f>
        <v>0</v>
      </c>
      <c r="D91" s="212">
        <f>'3.3a- CBA - Costs'!M69*$B91</f>
        <v>0</v>
      </c>
      <c r="E91" s="212">
        <f>'3.3a- CBA - Costs'!N69*$B91</f>
        <v>0</v>
      </c>
      <c r="F91" s="212">
        <f>'3.3b - CBA - Benefits'!T128*$B91</f>
        <v>0</v>
      </c>
      <c r="G91" s="212">
        <f>'3.3b - CBA - Benefits'!U128*$B91</f>
        <v>0</v>
      </c>
      <c r="H91" s="212">
        <f>'3.3b - CBA - Benefits'!V128*$B91</f>
        <v>0</v>
      </c>
      <c r="I91" s="212">
        <f>'3.3b - CBA - Benefits'!T145*$B91</f>
        <v>0</v>
      </c>
      <c r="J91" s="212">
        <f>'3.3b - CBA - Benefits'!U145*$B91</f>
        <v>0</v>
      </c>
      <c r="K91" s="212">
        <f>'3.3b - CBA - Benefits'!V145*$B91</f>
        <v>0</v>
      </c>
      <c r="L91" s="202"/>
      <c r="N91" s="218"/>
      <c r="O91" s="400">
        <f>'3.3b - CBA - Benefits'!T130</f>
        <v>0</v>
      </c>
      <c r="P91" s="400">
        <f>'3.3b - CBA - Benefits'!U130</f>
        <v>0</v>
      </c>
      <c r="Q91" s="400">
        <f>'3.3b - CBA - Benefits'!V130</f>
        <v>0</v>
      </c>
      <c r="S91" s="218"/>
      <c r="T91" s="400">
        <f>'3.3b - CBA - Benefits'!X147</f>
        <v>0</v>
      </c>
      <c r="U91" s="400">
        <f>'3.3b - CBA - Benefits'!Y147</f>
        <v>0</v>
      </c>
      <c r="V91" s="400">
        <f>'3.3b - CBA - Benefits'!Z147</f>
        <v>0</v>
      </c>
    </row>
    <row r="92" spans="1:22" ht="19.95" customHeight="1" thickBot="1" x14ac:dyDescent="0.3">
      <c r="A92" s="194">
        <v>7</v>
      </c>
      <c r="B92" s="211">
        <f t="shared" si="14"/>
        <v>0.83748425668365423</v>
      </c>
      <c r="C92" s="212">
        <f>'3.3a- CBA - Costs'!L70*$B92</f>
        <v>0</v>
      </c>
      <c r="D92" s="212">
        <f>'3.3a- CBA - Costs'!M70*$B92</f>
        <v>0</v>
      </c>
      <c r="E92" s="212">
        <f>'3.3a- CBA - Costs'!N70*$B92</f>
        <v>0</v>
      </c>
      <c r="F92" s="212">
        <f>'3.3b - CBA - Benefits'!T129*$B92</f>
        <v>0</v>
      </c>
      <c r="G92" s="212">
        <f>'3.3b - CBA - Benefits'!U129*$B92</f>
        <v>0</v>
      </c>
      <c r="H92" s="212">
        <f>'3.3b - CBA - Benefits'!V129*$B92</f>
        <v>0</v>
      </c>
      <c r="I92" s="212">
        <f>'3.3b - CBA - Benefits'!T146*$B92</f>
        <v>0</v>
      </c>
      <c r="J92" s="212">
        <f>'3.3b - CBA - Benefits'!U146*$B92</f>
        <v>0</v>
      </c>
      <c r="K92" s="212">
        <f>'3.3b - CBA - Benefits'!V146*$B92</f>
        <v>0</v>
      </c>
      <c r="L92" s="202"/>
      <c r="N92" s="218"/>
      <c r="O92" s="400">
        <f>'3.3b - CBA - Benefits'!T131</f>
        <v>0</v>
      </c>
      <c r="P92" s="400">
        <f>'3.3b - CBA - Benefits'!U131</f>
        <v>0</v>
      </c>
      <c r="Q92" s="400">
        <f>'3.3b - CBA - Benefits'!V131</f>
        <v>0</v>
      </c>
      <c r="S92" s="218"/>
      <c r="T92" s="400">
        <f>'3.3b - CBA - Benefits'!X148</f>
        <v>0</v>
      </c>
      <c r="U92" s="400">
        <f>'3.3b - CBA - Benefits'!Y148</f>
        <v>0</v>
      </c>
      <c r="V92" s="400">
        <f>'3.3b - CBA - Benefits'!Z148</f>
        <v>0</v>
      </c>
    </row>
    <row r="93" spans="1:22" ht="19.95" customHeight="1" thickBot="1" x14ac:dyDescent="0.3">
      <c r="A93" s="194">
        <v>8</v>
      </c>
      <c r="B93" s="211">
        <f t="shared" si="14"/>
        <v>0.81309151134335356</v>
      </c>
      <c r="C93" s="212">
        <f>'3.3a- CBA - Costs'!L71*$B93</f>
        <v>0</v>
      </c>
      <c r="D93" s="212">
        <f>'3.3a- CBA - Costs'!M71*$B93</f>
        <v>0</v>
      </c>
      <c r="E93" s="212">
        <f>'3.3a- CBA - Costs'!N71*$B93</f>
        <v>0</v>
      </c>
      <c r="F93" s="212">
        <f>'3.3b - CBA - Benefits'!T130*$B93</f>
        <v>0</v>
      </c>
      <c r="G93" s="212">
        <f>'3.3b - CBA - Benefits'!U130*$B93</f>
        <v>0</v>
      </c>
      <c r="H93" s="212">
        <f>'3.3b - CBA - Benefits'!V130*$B93</f>
        <v>0</v>
      </c>
      <c r="I93" s="212">
        <f>'3.3b - CBA - Benefits'!T147*$B93</f>
        <v>0</v>
      </c>
      <c r="J93" s="212">
        <f>'3.3b - CBA - Benefits'!U147*$B93</f>
        <v>0</v>
      </c>
      <c r="K93" s="212">
        <f>'3.3b - CBA - Benefits'!V147*$B93</f>
        <v>0</v>
      </c>
      <c r="L93" s="202"/>
      <c r="N93" s="218"/>
      <c r="O93" s="400">
        <f>'3.3b - CBA - Benefits'!T132</f>
        <v>0</v>
      </c>
      <c r="P93" s="400">
        <f>'3.3b - CBA - Benefits'!U132</f>
        <v>0</v>
      </c>
      <c r="Q93" s="400">
        <f>'3.3b - CBA - Benefits'!V132</f>
        <v>0</v>
      </c>
      <c r="S93" s="218"/>
      <c r="T93" s="400">
        <f>'3.3b - CBA - Benefits'!X149</f>
        <v>0</v>
      </c>
      <c r="U93" s="400">
        <f>'3.3b - CBA - Benefits'!Y149</f>
        <v>0</v>
      </c>
      <c r="V93" s="400">
        <f>'3.3b - CBA - Benefits'!Z149</f>
        <v>0</v>
      </c>
    </row>
    <row r="94" spans="1:22" ht="19.95" customHeight="1" thickBot="1" x14ac:dyDescent="0.3">
      <c r="A94" s="194">
        <v>9</v>
      </c>
      <c r="B94" s="211">
        <f t="shared" si="14"/>
        <v>0.7894092343139355</v>
      </c>
      <c r="C94" s="212">
        <f>'3.3a- CBA - Costs'!L72*$B94</f>
        <v>0</v>
      </c>
      <c r="D94" s="212">
        <f>'3.3a- CBA - Costs'!M72*$B94</f>
        <v>0</v>
      </c>
      <c r="E94" s="212">
        <f>'3.3a- CBA - Costs'!N72*$B94</f>
        <v>0</v>
      </c>
      <c r="F94" s="212">
        <f>'3.3b - CBA - Benefits'!T131*$B94</f>
        <v>0</v>
      </c>
      <c r="G94" s="212">
        <f>'3.3b - CBA - Benefits'!U131*$B94</f>
        <v>0</v>
      </c>
      <c r="H94" s="212">
        <f>'3.3b - CBA - Benefits'!V131*$B94</f>
        <v>0</v>
      </c>
      <c r="I94" s="212">
        <f>'3.3b - CBA - Benefits'!T148*$B94</f>
        <v>0</v>
      </c>
      <c r="J94" s="212">
        <f>'3.3b - CBA - Benefits'!U148*$B94</f>
        <v>0</v>
      </c>
      <c r="K94" s="212">
        <f>'3.3b - CBA - Benefits'!V148*$B94</f>
        <v>0</v>
      </c>
      <c r="L94" s="202"/>
      <c r="P94" s="335"/>
    </row>
    <row r="95" spans="1:22" ht="19.95" customHeight="1" thickBot="1" x14ac:dyDescent="0.3">
      <c r="A95" s="194">
        <v>10</v>
      </c>
      <c r="B95" s="211">
        <f t="shared" si="14"/>
        <v>0.76641673234362673</v>
      </c>
      <c r="C95" s="212">
        <f>'3.3a- CBA - Costs'!L73*$B95</f>
        <v>0</v>
      </c>
      <c r="D95" s="212">
        <f>'3.3a- CBA - Costs'!M73*$B95</f>
        <v>0</v>
      </c>
      <c r="E95" s="212">
        <f>'3.3a- CBA - Costs'!N73*$B95</f>
        <v>0</v>
      </c>
      <c r="F95" s="212">
        <f>'3.3b - CBA - Benefits'!T132*$B95</f>
        <v>0</v>
      </c>
      <c r="G95" s="212">
        <f>'3.3b - CBA - Benefits'!U132*$B95</f>
        <v>0</v>
      </c>
      <c r="H95" s="212">
        <f>'3.3b - CBA - Benefits'!V132*$B95</f>
        <v>0</v>
      </c>
      <c r="I95" s="212">
        <f>'3.3b - CBA - Benefits'!T149*$B95</f>
        <v>0</v>
      </c>
      <c r="J95" s="212">
        <f>'3.3b - CBA - Benefits'!U149*$B95</f>
        <v>0</v>
      </c>
      <c r="K95" s="212">
        <f>'3.3b - CBA - Benefits'!V149*$B95</f>
        <v>0</v>
      </c>
      <c r="L95" s="202"/>
      <c r="P95" s="335"/>
    </row>
    <row r="96" spans="1:22" ht="19.95" customHeight="1" thickBot="1" x14ac:dyDescent="0.3">
      <c r="A96" s="345" t="s">
        <v>118</v>
      </c>
      <c r="B96" s="345"/>
      <c r="C96" s="347">
        <f t="shared" ref="C96:H96" si="15">SUM(C86:C95)</f>
        <v>0</v>
      </c>
      <c r="D96" s="347">
        <f t="shared" si="15"/>
        <v>0</v>
      </c>
      <c r="E96" s="347">
        <f t="shared" si="15"/>
        <v>0</v>
      </c>
      <c r="F96" s="348">
        <f t="shared" si="15"/>
        <v>0</v>
      </c>
      <c r="G96" s="348">
        <f t="shared" si="15"/>
        <v>0</v>
      </c>
      <c r="H96" s="348">
        <f t="shared" si="15"/>
        <v>0</v>
      </c>
      <c r="I96" s="360">
        <f t="shared" ref="I96:K96" si="16">SUM(I86:I95)</f>
        <v>0</v>
      </c>
      <c r="J96" s="360">
        <f t="shared" si="16"/>
        <v>0</v>
      </c>
      <c r="K96" s="344">
        <f t="shared" si="16"/>
        <v>0</v>
      </c>
      <c r="L96" s="202"/>
      <c r="P96" s="335"/>
    </row>
    <row r="97" spans="1:22" ht="7.95" customHeight="1" thickBot="1" x14ac:dyDescent="0.3">
      <c r="A97" s="357"/>
      <c r="B97" s="357"/>
      <c r="C97" s="342"/>
      <c r="D97" s="342"/>
      <c r="E97" s="342"/>
      <c r="F97" s="341"/>
      <c r="G97" s="341"/>
      <c r="H97" s="341"/>
      <c r="I97" s="341"/>
      <c r="J97" s="341"/>
      <c r="K97" s="341"/>
      <c r="L97" s="357"/>
      <c r="P97" s="202"/>
    </row>
    <row r="98" spans="1:22" ht="18.75" customHeight="1" x14ac:dyDescent="0.25">
      <c r="A98" s="357"/>
      <c r="B98" s="357"/>
      <c r="C98" s="513"/>
      <c r="D98" s="514"/>
      <c r="E98" s="514"/>
      <c r="F98" s="336" t="s">
        <v>101</v>
      </c>
      <c r="G98" s="186" t="s">
        <v>102</v>
      </c>
      <c r="H98" s="187" t="s">
        <v>106</v>
      </c>
      <c r="I98" s="186" t="s">
        <v>101</v>
      </c>
      <c r="J98" s="186" t="s">
        <v>102</v>
      </c>
      <c r="K98" s="187" t="s">
        <v>106</v>
      </c>
      <c r="L98" s="402"/>
      <c r="P98" s="202"/>
    </row>
    <row r="99" spans="1:22" ht="18.75" customHeight="1" x14ac:dyDescent="0.25">
      <c r="A99" s="357"/>
      <c r="B99" s="357"/>
      <c r="C99" s="495" t="s">
        <v>110</v>
      </c>
      <c r="D99" s="496"/>
      <c r="E99" s="496"/>
      <c r="F99" s="337">
        <f>F96-D96</f>
        <v>0</v>
      </c>
      <c r="G99" s="275">
        <f>G96-C96</f>
        <v>0</v>
      </c>
      <c r="H99" s="278">
        <f>H96-E96</f>
        <v>0</v>
      </c>
      <c r="I99" s="275">
        <f>I96-D96</f>
        <v>0</v>
      </c>
      <c r="J99" s="275">
        <f>J96-C96</f>
        <v>0</v>
      </c>
      <c r="K99" s="278">
        <f>K96-E96</f>
        <v>0</v>
      </c>
      <c r="L99" s="402"/>
      <c r="P99" s="202"/>
    </row>
    <row r="100" spans="1:22" ht="18.75" customHeight="1" x14ac:dyDescent="0.25">
      <c r="A100" s="357"/>
      <c r="B100" s="357"/>
      <c r="C100" s="495" t="s">
        <v>114</v>
      </c>
      <c r="D100" s="496"/>
      <c r="E100" s="496"/>
      <c r="F100" s="337" t="e">
        <f>D96/F96</f>
        <v>#DIV/0!</v>
      </c>
      <c r="G100" s="275" t="e">
        <f>C96/G96</f>
        <v>#DIV/0!</v>
      </c>
      <c r="H100" s="278" t="e">
        <f>E96/H96</f>
        <v>#DIV/0!</v>
      </c>
      <c r="I100" s="275" t="e">
        <f>D96/I96</f>
        <v>#DIV/0!</v>
      </c>
      <c r="J100" s="275" t="e">
        <f>C96/J96</f>
        <v>#DIV/0!</v>
      </c>
      <c r="K100" s="278" t="e">
        <f>E96/K96</f>
        <v>#DIV/0!</v>
      </c>
      <c r="L100" s="402"/>
      <c r="P100" s="202"/>
    </row>
    <row r="101" spans="1:22" ht="18.75" customHeight="1" x14ac:dyDescent="0.25">
      <c r="A101" s="357"/>
      <c r="B101" s="357"/>
      <c r="C101" s="495" t="s">
        <v>109</v>
      </c>
      <c r="D101" s="496"/>
      <c r="E101" s="496"/>
      <c r="F101" s="338" t="e">
        <f>IRR(O83:O93)</f>
        <v>#NUM!</v>
      </c>
      <c r="G101" s="276" t="e">
        <f>IRR(P83:P93)</f>
        <v>#NUM!</v>
      </c>
      <c r="H101" s="279" t="e">
        <f>IRR(Q83:Q93)</f>
        <v>#NUM!</v>
      </c>
      <c r="I101" s="276" t="e">
        <f>IRR(T83:T93)</f>
        <v>#NUM!</v>
      </c>
      <c r="J101" s="276" t="e">
        <f t="shared" ref="J101" si="17">IRR(U83:U93)</f>
        <v>#NUM!</v>
      </c>
      <c r="K101" s="279" t="e">
        <f t="shared" ref="K101" si="18">IRR(V83:V93)</f>
        <v>#NUM!</v>
      </c>
      <c r="L101" s="402"/>
      <c r="P101" s="202"/>
    </row>
    <row r="102" spans="1:22" ht="18.75" customHeight="1" x14ac:dyDescent="0.25">
      <c r="A102" s="357"/>
      <c r="B102" s="357"/>
      <c r="C102" s="495" t="s">
        <v>111</v>
      </c>
      <c r="D102" s="496"/>
      <c r="E102" s="496"/>
      <c r="F102" s="339" t="e">
        <f>(F96-D96)/D96</f>
        <v>#DIV/0!</v>
      </c>
      <c r="G102" s="277" t="e">
        <f>(G96-C96)/C96</f>
        <v>#DIV/0!</v>
      </c>
      <c r="H102" s="280" t="e">
        <f>(H96-E96)/E96</f>
        <v>#DIV/0!</v>
      </c>
      <c r="I102" s="277" t="e">
        <f>(I96-D96)/D96</f>
        <v>#DIV/0!</v>
      </c>
      <c r="J102" s="277" t="e">
        <f>(J96-C96)/C96</f>
        <v>#DIV/0!</v>
      </c>
      <c r="K102" s="280" t="e">
        <f>(K96-E96)/E96</f>
        <v>#DIV/0!</v>
      </c>
      <c r="L102" s="402"/>
      <c r="P102" s="202"/>
    </row>
    <row r="103" spans="1:22" ht="18.75" customHeight="1" thickBot="1" x14ac:dyDescent="0.3">
      <c r="A103" s="357"/>
      <c r="B103" s="357"/>
      <c r="C103" s="498" t="s">
        <v>125</v>
      </c>
      <c r="D103" s="499"/>
      <c r="E103" s="499"/>
      <c r="F103" s="340" t="e">
        <f>(('3.3a- CBA - Costs'!C64)/('3.3b - CBA - Benefits'!T123))</f>
        <v>#DIV/0!</v>
      </c>
      <c r="G103" s="403" t="e">
        <f>(('3.3a- CBA - Costs'!B64)/('3.3b - CBA - Benefits'!U123))</f>
        <v>#DIV/0!</v>
      </c>
      <c r="H103" s="281" t="e">
        <f>(F103+G103)/2</f>
        <v>#DIV/0!</v>
      </c>
      <c r="I103" s="403" t="e">
        <f>(('3.3a- CBA - Costs'!C64)/('3.3b - CBA - Benefits'!X140))</f>
        <v>#DIV/0!</v>
      </c>
      <c r="J103" s="403" t="e">
        <f>(('3.3a- CBA - Costs'!B64)/('3.3b - CBA - Benefits'!Y140))</f>
        <v>#DIV/0!</v>
      </c>
      <c r="K103" s="281" t="e">
        <f>(I103+J103)/2</f>
        <v>#DIV/0!</v>
      </c>
      <c r="L103" s="402"/>
      <c r="P103" s="202"/>
    </row>
    <row r="104" spans="1:22" ht="45" customHeight="1" x14ac:dyDescent="0.25"/>
    <row r="105" spans="1:22" ht="45" customHeight="1" x14ac:dyDescent="0.25">
      <c r="A105" s="516" t="s">
        <v>52</v>
      </c>
      <c r="B105" s="517"/>
      <c r="C105" s="445">
        <f>'3.3a- CBA - Costs'!B104</f>
        <v>0</v>
      </c>
      <c r="D105" s="446"/>
      <c r="E105" s="357"/>
      <c r="F105" s="357"/>
      <c r="G105" s="178"/>
      <c r="H105" s="178"/>
      <c r="I105" s="357"/>
      <c r="J105" s="178"/>
      <c r="K105" s="178"/>
      <c r="L105" s="193"/>
      <c r="M105" s="178"/>
      <c r="N105" s="178"/>
      <c r="O105" s="178"/>
      <c r="P105" s="178"/>
    </row>
    <row r="106" spans="1:22" ht="45" customHeight="1" x14ac:dyDescent="0.25">
      <c r="A106" s="516" t="s">
        <v>15</v>
      </c>
      <c r="B106" s="517"/>
      <c r="C106" s="467">
        <f>'3.3a- CBA - Costs'!B105</f>
        <v>0</v>
      </c>
      <c r="D106" s="468"/>
      <c r="E106" s="357"/>
      <c r="F106" s="357"/>
      <c r="G106" s="178"/>
      <c r="H106" s="178"/>
      <c r="I106" s="357"/>
      <c r="J106" s="178"/>
      <c r="K106" s="178"/>
      <c r="L106" s="193"/>
      <c r="M106" s="178"/>
      <c r="N106" s="178"/>
      <c r="O106" s="178"/>
      <c r="P106" s="178"/>
    </row>
    <row r="107" spans="1:22" ht="10.5" customHeight="1" x14ac:dyDescent="0.25">
      <c r="D107" s="175"/>
      <c r="E107" s="175"/>
      <c r="F107" s="175"/>
      <c r="G107" s="175"/>
      <c r="H107" s="175"/>
      <c r="I107" s="175"/>
      <c r="J107" s="175"/>
      <c r="K107" s="175"/>
      <c r="L107" s="193"/>
      <c r="M107" s="178"/>
      <c r="N107" s="178"/>
      <c r="O107" s="178"/>
      <c r="P107" s="178"/>
    </row>
    <row r="108" spans="1:22" ht="30.75" customHeight="1" x14ac:dyDescent="0.25">
      <c r="A108" s="518" t="s">
        <v>105</v>
      </c>
      <c r="B108" s="521" t="s">
        <v>124</v>
      </c>
      <c r="C108" s="524" t="s">
        <v>120</v>
      </c>
      <c r="D108" s="525"/>
      <c r="E108" s="526"/>
      <c r="F108" s="501" t="s">
        <v>213</v>
      </c>
      <c r="G108" s="502"/>
      <c r="H108" s="503"/>
      <c r="I108" s="507" t="s">
        <v>227</v>
      </c>
      <c r="J108" s="508"/>
      <c r="K108" s="509"/>
      <c r="L108" s="178"/>
      <c r="M108" s="178"/>
      <c r="N108" s="399" t="s">
        <v>222</v>
      </c>
      <c r="O108" s="400">
        <f>-'3.3a- CBA - Costs'!$M92</f>
        <v>0</v>
      </c>
      <c r="P108" s="400">
        <f>-'3.3a- CBA - Costs'!$L92</f>
        <v>0</v>
      </c>
      <c r="Q108" s="400">
        <f>-'3.3a- CBA - Costs'!$N92</f>
        <v>0</v>
      </c>
      <c r="S108" s="399" t="s">
        <v>222</v>
      </c>
      <c r="T108" s="400">
        <f>-'3.3a- CBA - Costs'!$M92</f>
        <v>0</v>
      </c>
      <c r="U108" s="400">
        <f>-'3.3a- CBA - Costs'!$L92</f>
        <v>0</v>
      </c>
      <c r="V108" s="400">
        <f>-'3.3a- CBA - Costs'!$N92</f>
        <v>0</v>
      </c>
    </row>
    <row r="109" spans="1:22" ht="30.75" customHeight="1" thickBot="1" x14ac:dyDescent="0.3">
      <c r="A109" s="519"/>
      <c r="B109" s="522"/>
      <c r="C109" s="527"/>
      <c r="D109" s="528"/>
      <c r="E109" s="529"/>
      <c r="F109" s="504"/>
      <c r="G109" s="505"/>
      <c r="H109" s="506"/>
      <c r="I109" s="510"/>
      <c r="J109" s="511"/>
      <c r="K109" s="512"/>
      <c r="L109" s="178"/>
      <c r="M109" s="178"/>
      <c r="N109" s="399" t="s">
        <v>223</v>
      </c>
      <c r="O109" s="400">
        <f>'3.3b - CBA - Benefits'!T160</f>
        <v>0</v>
      </c>
      <c r="P109" s="400">
        <f>'3.3b - CBA - Benefits'!U160</f>
        <v>0</v>
      </c>
      <c r="Q109" s="400">
        <f>'3.3b - CBA - Benefits'!V160</f>
        <v>0</v>
      </c>
      <c r="S109" s="399" t="s">
        <v>223</v>
      </c>
      <c r="T109" s="400">
        <f>'3.3b - CBA - Benefits'!X177</f>
        <v>0</v>
      </c>
      <c r="U109" s="400">
        <f>'3.3b - CBA - Benefits'!Y177</f>
        <v>0</v>
      </c>
      <c r="V109" s="400">
        <f>'3.3b - CBA - Benefits'!Z177</f>
        <v>0</v>
      </c>
    </row>
    <row r="110" spans="1:22" ht="19.95" customHeight="1" thickBot="1" x14ac:dyDescent="0.3">
      <c r="A110" s="520"/>
      <c r="B110" s="523"/>
      <c r="C110" s="346" t="s">
        <v>101</v>
      </c>
      <c r="D110" s="346" t="s">
        <v>102</v>
      </c>
      <c r="E110" s="346" t="s">
        <v>106</v>
      </c>
      <c r="F110" s="346" t="s">
        <v>101</v>
      </c>
      <c r="G110" s="346" t="s">
        <v>102</v>
      </c>
      <c r="H110" s="346" t="s">
        <v>106</v>
      </c>
      <c r="I110" s="359" t="s">
        <v>101</v>
      </c>
      <c r="J110" s="359" t="s">
        <v>102</v>
      </c>
      <c r="K110" s="343" t="s">
        <v>106</v>
      </c>
      <c r="L110" s="202"/>
      <c r="N110" s="401"/>
      <c r="O110" s="400">
        <f>'3.3b - CBA - Benefits'!T161</f>
        <v>0</v>
      </c>
      <c r="P110" s="400">
        <f>'3.3b - CBA - Benefits'!U161</f>
        <v>0</v>
      </c>
      <c r="Q110" s="400">
        <f>'3.3b - CBA - Benefits'!V161</f>
        <v>0</v>
      </c>
      <c r="S110" s="401"/>
      <c r="T110" s="400">
        <f>'3.3b - CBA - Benefits'!X178</f>
        <v>0</v>
      </c>
      <c r="U110" s="400">
        <f>'3.3b - CBA - Benefits'!Y178</f>
        <v>0</v>
      </c>
      <c r="V110" s="400">
        <f>'3.3b - CBA - Benefits'!Z178</f>
        <v>0</v>
      </c>
    </row>
    <row r="111" spans="1:22" ht="19.95" customHeight="1" thickBot="1" x14ac:dyDescent="0.3">
      <c r="A111" s="194">
        <v>1</v>
      </c>
      <c r="B111" s="211">
        <v>1</v>
      </c>
      <c r="C111" s="212">
        <f>'3.3a- CBA - Costs'!L82*$B111</f>
        <v>0</v>
      </c>
      <c r="D111" s="212">
        <f>'3.3a- CBA - Costs'!M82*$B111</f>
        <v>0</v>
      </c>
      <c r="E111" s="212">
        <f>'3.3a- CBA - Costs'!N82*$B111</f>
        <v>0</v>
      </c>
      <c r="F111" s="212">
        <f>'3.3b - CBA - Benefits'!T160*$B111</f>
        <v>0</v>
      </c>
      <c r="G111" s="212">
        <f>'3.3b - CBA - Benefits'!U160*$B111</f>
        <v>0</v>
      </c>
      <c r="H111" s="212">
        <f>'3.3b - CBA - Benefits'!V160*$B111</f>
        <v>0</v>
      </c>
      <c r="I111" s="212">
        <f>'3.3b - CBA - Benefits'!T177*$B111</f>
        <v>0</v>
      </c>
      <c r="J111" s="212">
        <f>'3.3b - CBA - Benefits'!U177*$B111</f>
        <v>0</v>
      </c>
      <c r="K111" s="212">
        <f>'3.3b - CBA - Benefits'!V177*$B111</f>
        <v>0</v>
      </c>
      <c r="L111" s="202"/>
      <c r="N111" s="218"/>
      <c r="O111" s="400">
        <f>'3.3b - CBA - Benefits'!T162</f>
        <v>0</v>
      </c>
      <c r="P111" s="400">
        <f>'3.3b - CBA - Benefits'!U162</f>
        <v>0</v>
      </c>
      <c r="Q111" s="400">
        <f>'3.3b - CBA - Benefits'!V162</f>
        <v>0</v>
      </c>
      <c r="S111" s="218"/>
      <c r="T111" s="400">
        <f>'3.3b - CBA - Benefits'!X179</f>
        <v>0</v>
      </c>
      <c r="U111" s="400">
        <f>'3.3b - CBA - Benefits'!Y179</f>
        <v>0</v>
      </c>
      <c r="V111" s="400">
        <f>'3.3b - CBA - Benefits'!Z179</f>
        <v>0</v>
      </c>
    </row>
    <row r="112" spans="1:22" ht="19.95" customHeight="1" thickBot="1" x14ac:dyDescent="0.3">
      <c r="A112" s="194">
        <v>2</v>
      </c>
      <c r="B112" s="211">
        <f>B111/(1+$C$3)</f>
        <v>0.970873786407767</v>
      </c>
      <c r="C112" s="212">
        <f>'3.3a- CBA - Costs'!L83*$B112</f>
        <v>0</v>
      </c>
      <c r="D112" s="212">
        <f>'3.3a- CBA - Costs'!M83*$B112</f>
        <v>0</v>
      </c>
      <c r="E112" s="212">
        <f>'3.3a- CBA - Costs'!N83*$B112</f>
        <v>0</v>
      </c>
      <c r="F112" s="212">
        <f>'3.3b - CBA - Benefits'!T161*$B112</f>
        <v>0</v>
      </c>
      <c r="G112" s="212">
        <f>'3.3b - CBA - Benefits'!U161*$B112</f>
        <v>0</v>
      </c>
      <c r="H112" s="212">
        <f>'3.3b - CBA - Benefits'!V161*$B112</f>
        <v>0</v>
      </c>
      <c r="I112" s="212">
        <f>'3.3b - CBA - Benefits'!T178*$B112</f>
        <v>0</v>
      </c>
      <c r="J112" s="212">
        <f>'3.3b - CBA - Benefits'!U178*$B112</f>
        <v>0</v>
      </c>
      <c r="K112" s="212">
        <f>'3.3b - CBA - Benefits'!V178*$B112</f>
        <v>0</v>
      </c>
      <c r="L112" s="202"/>
      <c r="N112" s="218"/>
      <c r="O112" s="400">
        <f>'3.3b - CBA - Benefits'!T163</f>
        <v>0</v>
      </c>
      <c r="P112" s="400">
        <f>'3.3b - CBA - Benefits'!U163</f>
        <v>0</v>
      </c>
      <c r="Q112" s="400">
        <f>'3.3b - CBA - Benefits'!V163</f>
        <v>0</v>
      </c>
      <c r="S112" s="218"/>
      <c r="T112" s="400">
        <f>'3.3b - CBA - Benefits'!X180</f>
        <v>0</v>
      </c>
      <c r="U112" s="400">
        <f>'3.3b - CBA - Benefits'!Y180</f>
        <v>0</v>
      </c>
      <c r="V112" s="400">
        <f>'3.3b - CBA - Benefits'!Z180</f>
        <v>0</v>
      </c>
    </row>
    <row r="113" spans="1:22" ht="19.95" customHeight="1" thickBot="1" x14ac:dyDescent="0.3">
      <c r="A113" s="194">
        <v>3</v>
      </c>
      <c r="B113" s="211">
        <f>B112/(1+$C$3)</f>
        <v>0.94259590913375435</v>
      </c>
      <c r="C113" s="212">
        <f>'3.3a- CBA - Costs'!L84*$B113</f>
        <v>0</v>
      </c>
      <c r="D113" s="212">
        <f>'3.3a- CBA - Costs'!M84*$B113</f>
        <v>0</v>
      </c>
      <c r="E113" s="212">
        <f>'3.3a- CBA - Costs'!N84*$B113</f>
        <v>0</v>
      </c>
      <c r="F113" s="212">
        <f>'3.3b - CBA - Benefits'!T162*$B113</f>
        <v>0</v>
      </c>
      <c r="G113" s="212">
        <f>'3.3b - CBA - Benefits'!U162*$B113</f>
        <v>0</v>
      </c>
      <c r="H113" s="212">
        <f>'3.3b - CBA - Benefits'!V162*$B113</f>
        <v>0</v>
      </c>
      <c r="I113" s="212">
        <f>'3.3b - CBA - Benefits'!T179*$B113</f>
        <v>0</v>
      </c>
      <c r="J113" s="212">
        <f>'3.3b - CBA - Benefits'!U179*$B113</f>
        <v>0</v>
      </c>
      <c r="K113" s="212">
        <f>'3.3b - CBA - Benefits'!V179*$B113</f>
        <v>0</v>
      </c>
      <c r="L113" s="202"/>
      <c r="N113" s="218"/>
      <c r="O113" s="400">
        <f>'3.3b - CBA - Benefits'!T164</f>
        <v>0</v>
      </c>
      <c r="P113" s="400">
        <f>'3.3b - CBA - Benefits'!U164</f>
        <v>0</v>
      </c>
      <c r="Q113" s="400">
        <f>'3.3b - CBA - Benefits'!V164</f>
        <v>0</v>
      </c>
      <c r="S113" s="218"/>
      <c r="T113" s="400">
        <f>'3.3b - CBA - Benefits'!X181</f>
        <v>0</v>
      </c>
      <c r="U113" s="400">
        <f>'3.3b - CBA - Benefits'!Y181</f>
        <v>0</v>
      </c>
      <c r="V113" s="400">
        <f>'3.3b - CBA - Benefits'!Z181</f>
        <v>0</v>
      </c>
    </row>
    <row r="114" spans="1:22" ht="19.95" customHeight="1" thickBot="1" x14ac:dyDescent="0.3">
      <c r="A114" s="194">
        <v>4</v>
      </c>
      <c r="B114" s="211">
        <f t="shared" ref="B114:B120" si="19">B113/(1+$C$3)</f>
        <v>0.9151416593531595</v>
      </c>
      <c r="C114" s="212">
        <f>'3.3a- CBA - Costs'!L85*$B114</f>
        <v>0</v>
      </c>
      <c r="D114" s="212">
        <f>'3.3a- CBA - Costs'!M85*$B114</f>
        <v>0</v>
      </c>
      <c r="E114" s="212">
        <f>'3.3a- CBA - Costs'!N85*$B114</f>
        <v>0</v>
      </c>
      <c r="F114" s="212">
        <f>'3.3b - CBA - Benefits'!T163*$B114</f>
        <v>0</v>
      </c>
      <c r="G114" s="212">
        <f>'3.3b - CBA - Benefits'!U163*$B114</f>
        <v>0</v>
      </c>
      <c r="H114" s="212">
        <f>'3.3b - CBA - Benefits'!V163*$B114</f>
        <v>0</v>
      </c>
      <c r="I114" s="212">
        <f>'3.3b - CBA - Benefits'!T180*$B114</f>
        <v>0</v>
      </c>
      <c r="J114" s="212">
        <f>'3.3b - CBA - Benefits'!U180*$B114</f>
        <v>0</v>
      </c>
      <c r="K114" s="212">
        <f>'3.3b - CBA - Benefits'!V180*$B114</f>
        <v>0</v>
      </c>
      <c r="L114" s="202"/>
      <c r="N114" s="218"/>
      <c r="O114" s="400">
        <f>'3.3b - CBA - Benefits'!T165</f>
        <v>0</v>
      </c>
      <c r="P114" s="400">
        <f>'3.3b - CBA - Benefits'!U165</f>
        <v>0</v>
      </c>
      <c r="Q114" s="400">
        <f>'3.3b - CBA - Benefits'!V165</f>
        <v>0</v>
      </c>
      <c r="S114" s="218"/>
      <c r="T114" s="400">
        <f>'3.3b - CBA - Benefits'!X182</f>
        <v>0</v>
      </c>
      <c r="U114" s="400">
        <f>'3.3b - CBA - Benefits'!Y182</f>
        <v>0</v>
      </c>
      <c r="V114" s="400">
        <f>'3.3b - CBA - Benefits'!Z182</f>
        <v>0</v>
      </c>
    </row>
    <row r="115" spans="1:22" ht="19.95" customHeight="1" thickBot="1" x14ac:dyDescent="0.3">
      <c r="A115" s="194">
        <v>5</v>
      </c>
      <c r="B115" s="211">
        <f t="shared" si="19"/>
        <v>0.88848704791568878</v>
      </c>
      <c r="C115" s="212">
        <f>'3.3a- CBA - Costs'!L86*$B115</f>
        <v>0</v>
      </c>
      <c r="D115" s="212">
        <f>'3.3a- CBA - Costs'!M86*$B115</f>
        <v>0</v>
      </c>
      <c r="E115" s="212">
        <f>'3.3a- CBA - Costs'!N86*$B115</f>
        <v>0</v>
      </c>
      <c r="F115" s="212">
        <f>'3.3b - CBA - Benefits'!T164*$B115</f>
        <v>0</v>
      </c>
      <c r="G115" s="212">
        <f>'3.3b - CBA - Benefits'!U164*$B115</f>
        <v>0</v>
      </c>
      <c r="H115" s="212">
        <f>'3.3b - CBA - Benefits'!V164*$B115</f>
        <v>0</v>
      </c>
      <c r="I115" s="212">
        <f>'3.3b - CBA - Benefits'!T181*$B115</f>
        <v>0</v>
      </c>
      <c r="J115" s="212">
        <f>'3.3b - CBA - Benefits'!U181*$B115</f>
        <v>0</v>
      </c>
      <c r="K115" s="212">
        <f>'3.3b - CBA - Benefits'!V181*$B115</f>
        <v>0</v>
      </c>
      <c r="L115" s="202"/>
      <c r="N115" s="218"/>
      <c r="O115" s="400">
        <f>'3.3b - CBA - Benefits'!T166</f>
        <v>0</v>
      </c>
      <c r="P115" s="400">
        <f>'3.3b - CBA - Benefits'!U166</f>
        <v>0</v>
      </c>
      <c r="Q115" s="400">
        <f>'3.3b - CBA - Benefits'!V166</f>
        <v>0</v>
      </c>
      <c r="S115" s="218"/>
      <c r="T115" s="400">
        <f>'3.3b - CBA - Benefits'!X183</f>
        <v>0</v>
      </c>
      <c r="U115" s="400">
        <f>'3.3b - CBA - Benefits'!Y183</f>
        <v>0</v>
      </c>
      <c r="V115" s="400">
        <f>'3.3b - CBA - Benefits'!Z183</f>
        <v>0</v>
      </c>
    </row>
    <row r="116" spans="1:22" ht="19.95" customHeight="1" thickBot="1" x14ac:dyDescent="0.3">
      <c r="A116" s="194">
        <v>6</v>
      </c>
      <c r="B116" s="211">
        <f t="shared" si="19"/>
        <v>0.86260878438416388</v>
      </c>
      <c r="C116" s="212">
        <f>'3.3a- CBA - Costs'!L87*$B116</f>
        <v>0</v>
      </c>
      <c r="D116" s="212">
        <f>'3.3a- CBA - Costs'!M87*$B116</f>
        <v>0</v>
      </c>
      <c r="E116" s="212">
        <f>'3.3a- CBA - Costs'!N87*$B116</f>
        <v>0</v>
      </c>
      <c r="F116" s="212">
        <f>'3.3b - CBA - Benefits'!T165*$B116</f>
        <v>0</v>
      </c>
      <c r="G116" s="212">
        <f>'3.3b - CBA - Benefits'!U165*$B116</f>
        <v>0</v>
      </c>
      <c r="H116" s="212">
        <f>'3.3b - CBA - Benefits'!V165*$B116</f>
        <v>0</v>
      </c>
      <c r="I116" s="212">
        <f>'3.3b - CBA - Benefits'!T182*$B116</f>
        <v>0</v>
      </c>
      <c r="J116" s="212">
        <f>'3.3b - CBA - Benefits'!U182*$B116</f>
        <v>0</v>
      </c>
      <c r="K116" s="212">
        <f>'3.3b - CBA - Benefits'!V182*$B116</f>
        <v>0</v>
      </c>
      <c r="L116" s="202"/>
      <c r="N116" s="218"/>
      <c r="O116" s="400">
        <f>'3.3b - CBA - Benefits'!T167</f>
        <v>0</v>
      </c>
      <c r="P116" s="400">
        <f>'3.3b - CBA - Benefits'!U167</f>
        <v>0</v>
      </c>
      <c r="Q116" s="400">
        <f>'3.3b - CBA - Benefits'!V167</f>
        <v>0</v>
      </c>
      <c r="S116" s="218"/>
      <c r="T116" s="400">
        <f>'3.3b - CBA - Benefits'!X184</f>
        <v>0</v>
      </c>
      <c r="U116" s="400">
        <f>'3.3b - CBA - Benefits'!Y184</f>
        <v>0</v>
      </c>
      <c r="V116" s="400">
        <f>'3.3b - CBA - Benefits'!Z184</f>
        <v>0</v>
      </c>
    </row>
    <row r="117" spans="1:22" ht="19.95" customHeight="1" thickBot="1" x14ac:dyDescent="0.3">
      <c r="A117" s="194">
        <v>7</v>
      </c>
      <c r="B117" s="211">
        <f t="shared" si="19"/>
        <v>0.83748425668365423</v>
      </c>
      <c r="C117" s="212">
        <f>'3.3a- CBA - Costs'!L88*$B117</f>
        <v>0</v>
      </c>
      <c r="D117" s="212">
        <f>'3.3a- CBA - Costs'!M88*$B117</f>
        <v>0</v>
      </c>
      <c r="E117" s="212">
        <f>'3.3a- CBA - Costs'!N88*$B117</f>
        <v>0</v>
      </c>
      <c r="F117" s="212">
        <f>'3.3b - CBA - Benefits'!T166*$B117</f>
        <v>0</v>
      </c>
      <c r="G117" s="212">
        <f>'3.3b - CBA - Benefits'!U166*$B117</f>
        <v>0</v>
      </c>
      <c r="H117" s="212">
        <f>'3.3b - CBA - Benefits'!V166*$B117</f>
        <v>0</v>
      </c>
      <c r="I117" s="212">
        <f>'3.3b - CBA - Benefits'!T183*$B117</f>
        <v>0</v>
      </c>
      <c r="J117" s="212">
        <f>'3.3b - CBA - Benefits'!U183*$B117</f>
        <v>0</v>
      </c>
      <c r="K117" s="212">
        <f>'3.3b - CBA - Benefits'!V183*$B117</f>
        <v>0</v>
      </c>
      <c r="L117" s="202"/>
      <c r="N117" s="218"/>
      <c r="O117" s="400">
        <f>'3.3b - CBA - Benefits'!T168</f>
        <v>0</v>
      </c>
      <c r="P117" s="400">
        <f>'3.3b - CBA - Benefits'!U168</f>
        <v>0</v>
      </c>
      <c r="Q117" s="400">
        <f>'3.3b - CBA - Benefits'!V168</f>
        <v>0</v>
      </c>
      <c r="S117" s="218"/>
      <c r="T117" s="400">
        <f>'3.3b - CBA - Benefits'!X185</f>
        <v>0</v>
      </c>
      <c r="U117" s="400">
        <f>'3.3b - CBA - Benefits'!Y185</f>
        <v>0</v>
      </c>
      <c r="V117" s="400">
        <f>'3.3b - CBA - Benefits'!Z185</f>
        <v>0</v>
      </c>
    </row>
    <row r="118" spans="1:22" ht="19.95" customHeight="1" thickBot="1" x14ac:dyDescent="0.3">
      <c r="A118" s="194">
        <v>8</v>
      </c>
      <c r="B118" s="211">
        <f t="shared" si="19"/>
        <v>0.81309151134335356</v>
      </c>
      <c r="C118" s="212">
        <f>'3.3a- CBA - Costs'!L89*$B118</f>
        <v>0</v>
      </c>
      <c r="D118" s="212">
        <f>'3.3a- CBA - Costs'!M89*$B118</f>
        <v>0</v>
      </c>
      <c r="E118" s="212">
        <f>'3.3a- CBA - Costs'!N89*$B118</f>
        <v>0</v>
      </c>
      <c r="F118" s="212">
        <f>'3.3b - CBA - Benefits'!T167*$B118</f>
        <v>0</v>
      </c>
      <c r="G118" s="212">
        <f>'3.3b - CBA - Benefits'!U167*$B118</f>
        <v>0</v>
      </c>
      <c r="H118" s="212">
        <f>'3.3b - CBA - Benefits'!V167*$B118</f>
        <v>0</v>
      </c>
      <c r="I118" s="212">
        <f>'3.3b - CBA - Benefits'!T184*$B118</f>
        <v>0</v>
      </c>
      <c r="J118" s="212">
        <f>'3.3b - CBA - Benefits'!U184*$B118</f>
        <v>0</v>
      </c>
      <c r="K118" s="212">
        <f>'3.3b - CBA - Benefits'!V184*$B118</f>
        <v>0</v>
      </c>
      <c r="L118" s="202"/>
      <c r="N118" s="218"/>
      <c r="O118" s="400">
        <f>'3.3b - CBA - Benefits'!T169</f>
        <v>0</v>
      </c>
      <c r="P118" s="400">
        <f>'3.3b - CBA - Benefits'!U169</f>
        <v>0</v>
      </c>
      <c r="Q118" s="400">
        <f>'3.3b - CBA - Benefits'!V169</f>
        <v>0</v>
      </c>
      <c r="S118" s="218"/>
      <c r="T118" s="400">
        <f>'3.3b - CBA - Benefits'!X186</f>
        <v>0</v>
      </c>
      <c r="U118" s="400">
        <f>'3.3b - CBA - Benefits'!Y186</f>
        <v>0</v>
      </c>
      <c r="V118" s="400">
        <f>'3.3b - CBA - Benefits'!Z186</f>
        <v>0</v>
      </c>
    </row>
    <row r="119" spans="1:22" ht="19.95" customHeight="1" thickBot="1" x14ac:dyDescent="0.3">
      <c r="A119" s="194">
        <v>9</v>
      </c>
      <c r="B119" s="211">
        <f t="shared" si="19"/>
        <v>0.7894092343139355</v>
      </c>
      <c r="C119" s="212">
        <f>'3.3a- CBA - Costs'!L90*$B119</f>
        <v>0</v>
      </c>
      <c r="D119" s="212">
        <f>'3.3a- CBA - Costs'!M90*$B119</f>
        <v>0</v>
      </c>
      <c r="E119" s="212">
        <f>'3.3a- CBA - Costs'!N90*$B119</f>
        <v>0</v>
      </c>
      <c r="F119" s="212">
        <f>'3.3b - CBA - Benefits'!T168*$B119</f>
        <v>0</v>
      </c>
      <c r="G119" s="212">
        <f>'3.3b - CBA - Benefits'!U168*$B119</f>
        <v>0</v>
      </c>
      <c r="H119" s="212">
        <f>'3.3b - CBA - Benefits'!V168*$B119</f>
        <v>0</v>
      </c>
      <c r="I119" s="212">
        <f>'3.3b - CBA - Benefits'!T185*$B119</f>
        <v>0</v>
      </c>
      <c r="J119" s="212">
        <f>'3.3b - CBA - Benefits'!U185*$B119</f>
        <v>0</v>
      </c>
      <c r="K119" s="212">
        <f>'3.3b - CBA - Benefits'!V185*$B119</f>
        <v>0</v>
      </c>
      <c r="L119" s="202"/>
      <c r="P119" s="335"/>
    </row>
    <row r="120" spans="1:22" ht="19.95" customHeight="1" thickBot="1" x14ac:dyDescent="0.3">
      <c r="A120" s="194">
        <v>10</v>
      </c>
      <c r="B120" s="211">
        <f t="shared" si="19"/>
        <v>0.76641673234362673</v>
      </c>
      <c r="C120" s="212">
        <f>'3.3a- CBA - Costs'!L91*$B120</f>
        <v>0</v>
      </c>
      <c r="D120" s="212">
        <f>'3.3a- CBA - Costs'!M91*$B120</f>
        <v>0</v>
      </c>
      <c r="E120" s="212">
        <f>'3.3a- CBA - Costs'!N91*$B120</f>
        <v>0</v>
      </c>
      <c r="F120" s="212">
        <f>'3.3b - CBA - Benefits'!T169*$B120</f>
        <v>0</v>
      </c>
      <c r="G120" s="212">
        <f>'3.3b - CBA - Benefits'!U169*$B120</f>
        <v>0</v>
      </c>
      <c r="H120" s="212">
        <f>'3.3b - CBA - Benefits'!V169*$B120</f>
        <v>0</v>
      </c>
      <c r="I120" s="212">
        <f>'3.3b - CBA - Benefits'!T186*$B120</f>
        <v>0</v>
      </c>
      <c r="J120" s="212">
        <f>'3.3b - CBA - Benefits'!U186*$B120</f>
        <v>0</v>
      </c>
      <c r="K120" s="212">
        <f>'3.3b - CBA - Benefits'!V186*$B120</f>
        <v>0</v>
      </c>
      <c r="L120" s="202"/>
      <c r="P120" s="335"/>
    </row>
    <row r="121" spans="1:22" ht="19.95" customHeight="1" thickBot="1" x14ac:dyDescent="0.3">
      <c r="A121" s="345" t="s">
        <v>118</v>
      </c>
      <c r="B121" s="345"/>
      <c r="C121" s="347">
        <f t="shared" ref="C121:H121" si="20">SUM(C111:C120)</f>
        <v>0</v>
      </c>
      <c r="D121" s="347">
        <f t="shared" si="20"/>
        <v>0</v>
      </c>
      <c r="E121" s="347">
        <f t="shared" si="20"/>
        <v>0</v>
      </c>
      <c r="F121" s="348">
        <f t="shared" si="20"/>
        <v>0</v>
      </c>
      <c r="G121" s="348">
        <f t="shared" si="20"/>
        <v>0</v>
      </c>
      <c r="H121" s="348">
        <f t="shared" si="20"/>
        <v>0</v>
      </c>
      <c r="I121" s="360">
        <f t="shared" ref="I121:K121" si="21">SUM(I111:I120)</f>
        <v>0</v>
      </c>
      <c r="J121" s="360">
        <f t="shared" si="21"/>
        <v>0</v>
      </c>
      <c r="K121" s="344">
        <f t="shared" si="21"/>
        <v>0</v>
      </c>
      <c r="L121" s="202"/>
      <c r="P121" s="335"/>
    </row>
    <row r="122" spans="1:22" ht="7.95" customHeight="1" thickBot="1" x14ac:dyDescent="0.3">
      <c r="A122" s="357"/>
      <c r="B122" s="357"/>
      <c r="C122" s="342"/>
      <c r="D122" s="342"/>
      <c r="E122" s="342"/>
      <c r="F122" s="341"/>
      <c r="G122" s="341"/>
      <c r="H122" s="341"/>
      <c r="I122" s="341"/>
      <c r="J122" s="341"/>
      <c r="K122" s="341"/>
      <c r="L122" s="357"/>
      <c r="P122" s="202"/>
    </row>
    <row r="123" spans="1:22" ht="18.75" customHeight="1" x14ac:dyDescent="0.25">
      <c r="A123" s="357"/>
      <c r="B123" s="357"/>
      <c r="C123" s="513"/>
      <c r="D123" s="514"/>
      <c r="E123" s="515"/>
      <c r="F123" s="336" t="s">
        <v>101</v>
      </c>
      <c r="G123" s="186" t="s">
        <v>102</v>
      </c>
      <c r="H123" s="187" t="s">
        <v>106</v>
      </c>
      <c r="I123" s="336" t="s">
        <v>101</v>
      </c>
      <c r="J123" s="186" t="s">
        <v>102</v>
      </c>
      <c r="K123" s="187" t="s">
        <v>106</v>
      </c>
      <c r="L123" s="326"/>
      <c r="P123" s="202"/>
    </row>
    <row r="124" spans="1:22" ht="18.75" customHeight="1" x14ac:dyDescent="0.25">
      <c r="A124" s="357"/>
      <c r="B124" s="357"/>
      <c r="C124" s="495" t="s">
        <v>110</v>
      </c>
      <c r="D124" s="496"/>
      <c r="E124" s="497"/>
      <c r="F124" s="337">
        <f>F121-D121</f>
        <v>0</v>
      </c>
      <c r="G124" s="275">
        <f>G121-C121</f>
        <v>0</v>
      </c>
      <c r="H124" s="278">
        <f>H121-E121</f>
        <v>0</v>
      </c>
      <c r="I124" s="337">
        <f>I121-D121</f>
        <v>0</v>
      </c>
      <c r="J124" s="275">
        <f>J121-C121</f>
        <v>0</v>
      </c>
      <c r="K124" s="278">
        <f>K121-E121</f>
        <v>0</v>
      </c>
      <c r="L124" s="326"/>
      <c r="P124" s="202"/>
    </row>
    <row r="125" spans="1:22" ht="18.75" customHeight="1" x14ac:dyDescent="0.25">
      <c r="A125" s="357"/>
      <c r="B125" s="357"/>
      <c r="C125" s="495" t="s">
        <v>114</v>
      </c>
      <c r="D125" s="496"/>
      <c r="E125" s="497"/>
      <c r="F125" s="337" t="e">
        <f>D121/F121</f>
        <v>#DIV/0!</v>
      </c>
      <c r="G125" s="275" t="e">
        <f>C121/G121</f>
        <v>#DIV/0!</v>
      </c>
      <c r="H125" s="278" t="e">
        <f>E121/H121</f>
        <v>#DIV/0!</v>
      </c>
      <c r="I125" s="337" t="e">
        <f>D121/I121</f>
        <v>#DIV/0!</v>
      </c>
      <c r="J125" s="275" t="e">
        <f>C121/J121</f>
        <v>#DIV/0!</v>
      </c>
      <c r="K125" s="278" t="e">
        <f>E121/K121</f>
        <v>#DIV/0!</v>
      </c>
      <c r="L125" s="326"/>
      <c r="P125" s="202"/>
    </row>
    <row r="126" spans="1:22" ht="18.75" customHeight="1" x14ac:dyDescent="0.25">
      <c r="A126" s="357"/>
      <c r="B126" s="357"/>
      <c r="C126" s="495" t="s">
        <v>109</v>
      </c>
      <c r="D126" s="496"/>
      <c r="E126" s="497"/>
      <c r="F126" s="338" t="e">
        <f>IRR(O108:O118)</f>
        <v>#NUM!</v>
      </c>
      <c r="G126" s="276" t="e">
        <f>IRR(P108:P118)</f>
        <v>#NUM!</v>
      </c>
      <c r="H126" s="279" t="e">
        <f>IRR(Q108:Q118)</f>
        <v>#NUM!</v>
      </c>
      <c r="I126" s="338" t="e">
        <f>IRR(T108:T118)</f>
        <v>#NUM!</v>
      </c>
      <c r="J126" s="276" t="e">
        <f t="shared" ref="J126" si="22">IRR(U108:U118)</f>
        <v>#NUM!</v>
      </c>
      <c r="K126" s="279" t="e">
        <f t="shared" ref="K126" si="23">IRR(V108:V118)</f>
        <v>#NUM!</v>
      </c>
      <c r="L126" s="326"/>
      <c r="P126" s="202"/>
    </row>
    <row r="127" spans="1:22" ht="18.75" customHeight="1" x14ac:dyDescent="0.25">
      <c r="A127" s="357"/>
      <c r="B127" s="357"/>
      <c r="C127" s="495" t="s">
        <v>111</v>
      </c>
      <c r="D127" s="496"/>
      <c r="E127" s="497"/>
      <c r="F127" s="339" t="e">
        <f>(F121-D121)/D121</f>
        <v>#DIV/0!</v>
      </c>
      <c r="G127" s="277" t="e">
        <f>(G121-C121)/C121</f>
        <v>#DIV/0!</v>
      </c>
      <c r="H127" s="280" t="e">
        <f>(H121-E121)/E121</f>
        <v>#DIV/0!</v>
      </c>
      <c r="I127" s="339" t="e">
        <f>(I121-D121)/D121</f>
        <v>#DIV/0!</v>
      </c>
      <c r="J127" s="277" t="e">
        <f>(J121-C121)/C121</f>
        <v>#DIV/0!</v>
      </c>
      <c r="K127" s="280" t="e">
        <f>(K121-E121)/E121</f>
        <v>#DIV/0!</v>
      </c>
      <c r="L127" s="326"/>
      <c r="P127" s="202"/>
    </row>
    <row r="128" spans="1:22" ht="18.75" customHeight="1" thickBot="1" x14ac:dyDescent="0.3">
      <c r="A128" s="357"/>
      <c r="B128" s="357"/>
      <c r="C128" s="498" t="s">
        <v>125</v>
      </c>
      <c r="D128" s="499"/>
      <c r="E128" s="500"/>
      <c r="F128" s="340" t="e">
        <f>(('3.3a- CBA - Costs'!$C82)/('3.3b - CBA - Benefits'!$T160))</f>
        <v>#DIV/0!</v>
      </c>
      <c r="G128" s="219" t="e">
        <f>(('3.3a- CBA - Costs'!$B82)/('3.3b - CBA - Benefits'!$U160))</f>
        <v>#DIV/0!</v>
      </c>
      <c r="H128" s="281" t="e">
        <f>(F128+G128)/2</f>
        <v>#DIV/0!</v>
      </c>
      <c r="I128" s="340" t="e">
        <f>(('3.3a- CBA - Costs'!$C82)/('3.3b - CBA - Benefits'!$X177))</f>
        <v>#DIV/0!</v>
      </c>
      <c r="J128" s="219" t="e">
        <f>(('3.3a- CBA - Costs'!$B82)/('3.3b - CBA - Benefits'!$Y177))</f>
        <v>#DIV/0!</v>
      </c>
      <c r="K128" s="281" t="e">
        <f>(I128+J128)/2</f>
        <v>#DIV/0!</v>
      </c>
      <c r="L128" s="326"/>
      <c r="P128" s="202"/>
    </row>
    <row r="129" spans="1:22" ht="45" customHeight="1" x14ac:dyDescent="0.25"/>
    <row r="130" spans="1:22" ht="45" customHeight="1" x14ac:dyDescent="0.25">
      <c r="A130" s="516" t="s">
        <v>52</v>
      </c>
      <c r="B130" s="517"/>
      <c r="C130" s="445">
        <f>'3.3a- CBA - Costs'!B129</f>
        <v>0</v>
      </c>
      <c r="D130" s="446"/>
      <c r="E130" s="357"/>
      <c r="F130" s="357"/>
      <c r="G130" s="178"/>
      <c r="H130" s="178"/>
      <c r="I130" s="357"/>
      <c r="J130" s="178"/>
      <c r="K130" s="178"/>
      <c r="L130" s="193"/>
      <c r="M130" s="178"/>
      <c r="N130" s="178"/>
      <c r="O130" s="178"/>
      <c r="P130" s="178"/>
    </row>
    <row r="131" spans="1:22" ht="45" customHeight="1" x14ac:dyDescent="0.25">
      <c r="A131" s="516" t="s">
        <v>15</v>
      </c>
      <c r="B131" s="517"/>
      <c r="C131" s="467">
        <f>'3.3a- CBA - Costs'!B130</f>
        <v>0</v>
      </c>
      <c r="D131" s="468"/>
      <c r="E131" s="357"/>
      <c r="F131" s="357"/>
      <c r="G131" s="178"/>
      <c r="H131" s="178"/>
      <c r="I131" s="357"/>
      <c r="J131" s="178"/>
      <c r="K131" s="178"/>
      <c r="L131" s="193"/>
      <c r="M131" s="178"/>
      <c r="N131" s="178"/>
      <c r="O131" s="178"/>
      <c r="P131" s="178"/>
    </row>
    <row r="132" spans="1:22" ht="10.5" customHeight="1" x14ac:dyDescent="0.25">
      <c r="D132" s="175"/>
      <c r="E132" s="175"/>
      <c r="F132" s="175"/>
      <c r="G132" s="175"/>
      <c r="H132" s="175"/>
      <c r="I132" s="175"/>
      <c r="J132" s="175"/>
      <c r="K132" s="175"/>
      <c r="L132" s="193"/>
      <c r="M132" s="178"/>
      <c r="N132" s="178"/>
      <c r="O132" s="178"/>
      <c r="P132" s="178"/>
    </row>
    <row r="133" spans="1:22" ht="30.75" customHeight="1" x14ac:dyDescent="0.25">
      <c r="A133" s="518" t="s">
        <v>105</v>
      </c>
      <c r="B133" s="521" t="s">
        <v>124</v>
      </c>
      <c r="C133" s="524" t="s">
        <v>120</v>
      </c>
      <c r="D133" s="525"/>
      <c r="E133" s="526"/>
      <c r="F133" s="501" t="s">
        <v>213</v>
      </c>
      <c r="G133" s="502"/>
      <c r="H133" s="503"/>
      <c r="I133" s="507" t="s">
        <v>227</v>
      </c>
      <c r="J133" s="508"/>
      <c r="K133" s="509"/>
      <c r="L133" s="178"/>
      <c r="M133" s="178"/>
      <c r="N133" s="399" t="s">
        <v>222</v>
      </c>
      <c r="O133" s="400">
        <f>-'3.3a- CBA - Costs'!$M110</f>
        <v>0</v>
      </c>
      <c r="P133" s="400">
        <f>-'3.3a- CBA - Costs'!$L110</f>
        <v>0</v>
      </c>
      <c r="Q133" s="400">
        <f>-'3.3a- CBA - Costs'!$N110</f>
        <v>0</v>
      </c>
      <c r="S133" s="399" t="s">
        <v>222</v>
      </c>
      <c r="T133" s="400">
        <f>-'3.3a- CBA - Costs'!$M110</f>
        <v>0</v>
      </c>
      <c r="U133" s="400">
        <f>-'3.3a- CBA - Costs'!$L110</f>
        <v>0</v>
      </c>
      <c r="V133" s="400">
        <f>-'3.3a- CBA - Costs'!$N110</f>
        <v>0</v>
      </c>
    </row>
    <row r="134" spans="1:22" ht="30.75" customHeight="1" thickBot="1" x14ac:dyDescent="0.3">
      <c r="A134" s="519"/>
      <c r="B134" s="522"/>
      <c r="C134" s="527"/>
      <c r="D134" s="528"/>
      <c r="E134" s="529"/>
      <c r="F134" s="504"/>
      <c r="G134" s="505"/>
      <c r="H134" s="506"/>
      <c r="I134" s="510"/>
      <c r="J134" s="511"/>
      <c r="K134" s="512"/>
      <c r="L134" s="178"/>
      <c r="M134" s="178"/>
      <c r="N134" s="399" t="s">
        <v>223</v>
      </c>
      <c r="O134" s="400">
        <f>'3.3b - CBA - Benefits'!T197</f>
        <v>0</v>
      </c>
      <c r="P134" s="400">
        <f>'3.3b - CBA - Benefits'!U197</f>
        <v>0</v>
      </c>
      <c r="Q134" s="400">
        <f>'3.3b - CBA - Benefits'!V197</f>
        <v>0</v>
      </c>
      <c r="S134" s="399" t="s">
        <v>223</v>
      </c>
      <c r="T134" s="400">
        <f>'3.3b - CBA - Benefits'!X214</f>
        <v>0</v>
      </c>
      <c r="U134" s="400">
        <f>'3.3b - CBA - Benefits'!Y214</f>
        <v>0</v>
      </c>
      <c r="V134" s="400">
        <f>'3.3b - CBA - Benefits'!Z214</f>
        <v>0</v>
      </c>
    </row>
    <row r="135" spans="1:22" ht="19.95" customHeight="1" thickBot="1" x14ac:dyDescent="0.3">
      <c r="A135" s="520"/>
      <c r="B135" s="523"/>
      <c r="C135" s="346" t="s">
        <v>101</v>
      </c>
      <c r="D135" s="346" t="s">
        <v>102</v>
      </c>
      <c r="E135" s="346" t="s">
        <v>106</v>
      </c>
      <c r="F135" s="346" t="s">
        <v>101</v>
      </c>
      <c r="G135" s="346" t="s">
        <v>102</v>
      </c>
      <c r="H135" s="346" t="s">
        <v>106</v>
      </c>
      <c r="I135" s="359" t="s">
        <v>101</v>
      </c>
      <c r="J135" s="359" t="s">
        <v>102</v>
      </c>
      <c r="K135" s="343" t="s">
        <v>106</v>
      </c>
      <c r="L135" s="202"/>
      <c r="N135" s="401"/>
      <c r="O135" s="400">
        <f>'3.3b - CBA - Benefits'!T198</f>
        <v>0</v>
      </c>
      <c r="P135" s="400">
        <f>'3.3b - CBA - Benefits'!U198</f>
        <v>0</v>
      </c>
      <c r="Q135" s="400">
        <f>'3.3b - CBA - Benefits'!V198</f>
        <v>0</v>
      </c>
      <c r="S135" s="401"/>
      <c r="T135" s="400">
        <f>'3.3b - CBA - Benefits'!X215</f>
        <v>0</v>
      </c>
      <c r="U135" s="400">
        <f>'3.3b - CBA - Benefits'!Y215</f>
        <v>0</v>
      </c>
      <c r="V135" s="400">
        <f>'3.3b - CBA - Benefits'!Z215</f>
        <v>0</v>
      </c>
    </row>
    <row r="136" spans="1:22" ht="19.95" customHeight="1" thickBot="1" x14ac:dyDescent="0.3">
      <c r="A136" s="194">
        <v>1</v>
      </c>
      <c r="B136" s="211">
        <v>1</v>
      </c>
      <c r="C136" s="212">
        <f>'3.3a- CBA - Costs'!L100*$B136</f>
        <v>0</v>
      </c>
      <c r="D136" s="212">
        <f>'3.3a- CBA - Costs'!M100*$B136</f>
        <v>0</v>
      </c>
      <c r="E136" s="212">
        <f>'3.3a- CBA - Costs'!N100*$B136</f>
        <v>0</v>
      </c>
      <c r="F136" s="212">
        <f>'3.3b - CBA - Benefits'!T197*$B136</f>
        <v>0</v>
      </c>
      <c r="G136" s="212">
        <f>'3.3b - CBA - Benefits'!U197*$B136</f>
        <v>0</v>
      </c>
      <c r="H136" s="212">
        <f>'3.3b - CBA - Benefits'!V197*$B136</f>
        <v>0</v>
      </c>
      <c r="I136" s="212">
        <f>'3.3b - CBA - Benefits'!T214*$B136</f>
        <v>0</v>
      </c>
      <c r="J136" s="212">
        <f>'3.3b - CBA - Benefits'!U214*$B136</f>
        <v>0</v>
      </c>
      <c r="K136" s="212">
        <f>'3.3b - CBA - Benefits'!V214*$B136</f>
        <v>0</v>
      </c>
      <c r="L136" s="202"/>
      <c r="N136" s="218"/>
      <c r="O136" s="400">
        <f>'3.3b - CBA - Benefits'!T199</f>
        <v>0</v>
      </c>
      <c r="P136" s="400">
        <f>'3.3b - CBA - Benefits'!U199</f>
        <v>0</v>
      </c>
      <c r="Q136" s="400">
        <f>'3.3b - CBA - Benefits'!V199</f>
        <v>0</v>
      </c>
      <c r="S136" s="218"/>
      <c r="T136" s="400">
        <f>'3.3b - CBA - Benefits'!X216</f>
        <v>0</v>
      </c>
      <c r="U136" s="400">
        <f>'3.3b - CBA - Benefits'!Y216</f>
        <v>0</v>
      </c>
      <c r="V136" s="400">
        <f>'3.3b - CBA - Benefits'!Z216</f>
        <v>0</v>
      </c>
    </row>
    <row r="137" spans="1:22" ht="19.95" customHeight="1" thickBot="1" x14ac:dyDescent="0.3">
      <c r="A137" s="194">
        <v>2</v>
      </c>
      <c r="B137" s="211">
        <f>B136/(1+$C$3)</f>
        <v>0.970873786407767</v>
      </c>
      <c r="C137" s="212">
        <f>'3.3a- CBA - Costs'!L101*$B137</f>
        <v>0</v>
      </c>
      <c r="D137" s="212">
        <f>'3.3a- CBA - Costs'!M101*$B137</f>
        <v>0</v>
      </c>
      <c r="E137" s="212">
        <f>'3.3a- CBA - Costs'!N101*$B137</f>
        <v>0</v>
      </c>
      <c r="F137" s="212">
        <f>'3.3b - CBA - Benefits'!T198*$B137</f>
        <v>0</v>
      </c>
      <c r="G137" s="212">
        <f>'3.3b - CBA - Benefits'!U198*$B137</f>
        <v>0</v>
      </c>
      <c r="H137" s="212">
        <f>'3.3b - CBA - Benefits'!V198*$B137</f>
        <v>0</v>
      </c>
      <c r="I137" s="212">
        <f>'3.3b - CBA - Benefits'!T215*$B137</f>
        <v>0</v>
      </c>
      <c r="J137" s="212">
        <f>'3.3b - CBA - Benefits'!U215*$B137</f>
        <v>0</v>
      </c>
      <c r="K137" s="212">
        <f>'3.3b - CBA - Benefits'!V215*$B137</f>
        <v>0</v>
      </c>
      <c r="L137" s="202"/>
      <c r="N137" s="218"/>
      <c r="O137" s="400">
        <f>'3.3b - CBA - Benefits'!T200</f>
        <v>0</v>
      </c>
      <c r="P137" s="400">
        <f>'3.3b - CBA - Benefits'!U200</f>
        <v>0</v>
      </c>
      <c r="Q137" s="400">
        <f>'3.3b - CBA - Benefits'!V200</f>
        <v>0</v>
      </c>
      <c r="S137" s="218"/>
      <c r="T137" s="400">
        <f>'3.3b - CBA - Benefits'!X217</f>
        <v>0</v>
      </c>
      <c r="U137" s="400">
        <f>'3.3b - CBA - Benefits'!Y217</f>
        <v>0</v>
      </c>
      <c r="V137" s="400">
        <f>'3.3b - CBA - Benefits'!Z217</f>
        <v>0</v>
      </c>
    </row>
    <row r="138" spans="1:22" ht="19.95" customHeight="1" thickBot="1" x14ac:dyDescent="0.3">
      <c r="A138" s="194">
        <v>3</v>
      </c>
      <c r="B138" s="211">
        <f>B137/(1+$C$3)</f>
        <v>0.94259590913375435</v>
      </c>
      <c r="C138" s="212">
        <f>'3.3a- CBA - Costs'!L102*$B138</f>
        <v>0</v>
      </c>
      <c r="D138" s="212">
        <f>'3.3a- CBA - Costs'!M102*$B138</f>
        <v>0</v>
      </c>
      <c r="E138" s="212">
        <f>'3.3a- CBA - Costs'!N102*$B138</f>
        <v>0</v>
      </c>
      <c r="F138" s="212">
        <f>'3.3b - CBA - Benefits'!T199*$B138</f>
        <v>0</v>
      </c>
      <c r="G138" s="212">
        <f>'3.3b - CBA - Benefits'!U199*$B138</f>
        <v>0</v>
      </c>
      <c r="H138" s="212">
        <f>'3.3b - CBA - Benefits'!V199*$B138</f>
        <v>0</v>
      </c>
      <c r="I138" s="212">
        <f>'3.3b - CBA - Benefits'!T216*$B138</f>
        <v>0</v>
      </c>
      <c r="J138" s="212">
        <f>'3.3b - CBA - Benefits'!U216*$B138</f>
        <v>0</v>
      </c>
      <c r="K138" s="212">
        <f>'3.3b - CBA - Benefits'!V216*$B138</f>
        <v>0</v>
      </c>
      <c r="L138" s="202"/>
      <c r="N138" s="218"/>
      <c r="O138" s="400">
        <f>'3.3b - CBA - Benefits'!T201</f>
        <v>0</v>
      </c>
      <c r="P138" s="400">
        <f>'3.3b - CBA - Benefits'!U201</f>
        <v>0</v>
      </c>
      <c r="Q138" s="400">
        <f>'3.3b - CBA - Benefits'!V201</f>
        <v>0</v>
      </c>
      <c r="S138" s="218"/>
      <c r="T138" s="400">
        <f>'3.3b - CBA - Benefits'!X218</f>
        <v>0</v>
      </c>
      <c r="U138" s="400">
        <f>'3.3b - CBA - Benefits'!Y218</f>
        <v>0</v>
      </c>
      <c r="V138" s="400">
        <f>'3.3b - CBA - Benefits'!Z218</f>
        <v>0</v>
      </c>
    </row>
    <row r="139" spans="1:22" ht="19.95" customHeight="1" thickBot="1" x14ac:dyDescent="0.3">
      <c r="A139" s="194">
        <v>4</v>
      </c>
      <c r="B139" s="211">
        <f t="shared" ref="B139:B145" si="24">B138/(1+$C$3)</f>
        <v>0.9151416593531595</v>
      </c>
      <c r="C139" s="212">
        <f>'3.3a- CBA - Costs'!L103*$B139</f>
        <v>0</v>
      </c>
      <c r="D139" s="212">
        <f>'3.3a- CBA - Costs'!M103*$B139</f>
        <v>0</v>
      </c>
      <c r="E139" s="212">
        <f>'3.3a- CBA - Costs'!N103*$B139</f>
        <v>0</v>
      </c>
      <c r="F139" s="212">
        <f>'3.3b - CBA - Benefits'!T200*$B139</f>
        <v>0</v>
      </c>
      <c r="G139" s="212">
        <f>'3.3b - CBA - Benefits'!U200*$B139</f>
        <v>0</v>
      </c>
      <c r="H139" s="212">
        <f>'3.3b - CBA - Benefits'!V200*$B139</f>
        <v>0</v>
      </c>
      <c r="I139" s="212">
        <f>'3.3b - CBA - Benefits'!T217*$B139</f>
        <v>0</v>
      </c>
      <c r="J139" s="212">
        <f>'3.3b - CBA - Benefits'!U217*$B139</f>
        <v>0</v>
      </c>
      <c r="K139" s="212">
        <f>'3.3b - CBA - Benefits'!V217*$B139</f>
        <v>0</v>
      </c>
      <c r="L139" s="202"/>
      <c r="N139" s="218"/>
      <c r="O139" s="400">
        <f>'3.3b - CBA - Benefits'!T202</f>
        <v>0</v>
      </c>
      <c r="P139" s="400">
        <f>'3.3b - CBA - Benefits'!U202</f>
        <v>0</v>
      </c>
      <c r="Q139" s="400">
        <f>'3.3b - CBA - Benefits'!V202</f>
        <v>0</v>
      </c>
      <c r="S139" s="218"/>
      <c r="T139" s="400">
        <f>'3.3b - CBA - Benefits'!X219</f>
        <v>0</v>
      </c>
      <c r="U139" s="400">
        <f>'3.3b - CBA - Benefits'!Y219</f>
        <v>0</v>
      </c>
      <c r="V139" s="400">
        <f>'3.3b - CBA - Benefits'!Z219</f>
        <v>0</v>
      </c>
    </row>
    <row r="140" spans="1:22" ht="19.95" customHeight="1" thickBot="1" x14ac:dyDescent="0.3">
      <c r="A140" s="194">
        <v>5</v>
      </c>
      <c r="B140" s="211">
        <f t="shared" si="24"/>
        <v>0.88848704791568878</v>
      </c>
      <c r="C140" s="212">
        <f>'3.3a- CBA - Costs'!L104*$B140</f>
        <v>0</v>
      </c>
      <c r="D140" s="212">
        <f>'3.3a- CBA - Costs'!M104*$B140</f>
        <v>0</v>
      </c>
      <c r="E140" s="212">
        <f>'3.3a- CBA - Costs'!N104*$B140</f>
        <v>0</v>
      </c>
      <c r="F140" s="212">
        <f>'3.3b - CBA - Benefits'!T201*$B140</f>
        <v>0</v>
      </c>
      <c r="G140" s="212">
        <f>'3.3b - CBA - Benefits'!U201*$B140</f>
        <v>0</v>
      </c>
      <c r="H140" s="212">
        <f>'3.3b - CBA - Benefits'!V201*$B140</f>
        <v>0</v>
      </c>
      <c r="I140" s="212">
        <f>'3.3b - CBA - Benefits'!T218*$B140</f>
        <v>0</v>
      </c>
      <c r="J140" s="212">
        <f>'3.3b - CBA - Benefits'!U218*$B140</f>
        <v>0</v>
      </c>
      <c r="K140" s="212">
        <f>'3.3b - CBA - Benefits'!V218*$B140</f>
        <v>0</v>
      </c>
      <c r="L140" s="202"/>
      <c r="N140" s="218"/>
      <c r="O140" s="400">
        <f>'3.3b - CBA - Benefits'!T203</f>
        <v>0</v>
      </c>
      <c r="P140" s="400">
        <f>'3.3b - CBA - Benefits'!U203</f>
        <v>0</v>
      </c>
      <c r="Q140" s="400">
        <f>'3.3b - CBA - Benefits'!V203</f>
        <v>0</v>
      </c>
      <c r="S140" s="218"/>
      <c r="T140" s="400">
        <f>'3.3b - CBA - Benefits'!X220</f>
        <v>0</v>
      </c>
      <c r="U140" s="400">
        <f>'3.3b - CBA - Benefits'!Y220</f>
        <v>0</v>
      </c>
      <c r="V140" s="400">
        <f>'3.3b - CBA - Benefits'!Z220</f>
        <v>0</v>
      </c>
    </row>
    <row r="141" spans="1:22" ht="19.95" customHeight="1" thickBot="1" x14ac:dyDescent="0.3">
      <c r="A141" s="194">
        <v>6</v>
      </c>
      <c r="B141" s="211">
        <f t="shared" si="24"/>
        <v>0.86260878438416388</v>
      </c>
      <c r="C141" s="212">
        <f>'3.3a- CBA - Costs'!L105*$B141</f>
        <v>0</v>
      </c>
      <c r="D141" s="212">
        <f>'3.3a- CBA - Costs'!M105*$B141</f>
        <v>0</v>
      </c>
      <c r="E141" s="212">
        <f>'3.3a- CBA - Costs'!N105*$B141</f>
        <v>0</v>
      </c>
      <c r="F141" s="212">
        <f>'3.3b - CBA - Benefits'!T202*$B141</f>
        <v>0</v>
      </c>
      <c r="G141" s="212">
        <f>'3.3b - CBA - Benefits'!U202*$B141</f>
        <v>0</v>
      </c>
      <c r="H141" s="212">
        <f>'3.3b - CBA - Benefits'!V202*$B141</f>
        <v>0</v>
      </c>
      <c r="I141" s="212">
        <f>'3.3b - CBA - Benefits'!T219*$B141</f>
        <v>0</v>
      </c>
      <c r="J141" s="212">
        <f>'3.3b - CBA - Benefits'!U219*$B141</f>
        <v>0</v>
      </c>
      <c r="K141" s="212">
        <f>'3.3b - CBA - Benefits'!V219*$B141</f>
        <v>0</v>
      </c>
      <c r="L141" s="202"/>
      <c r="N141" s="218"/>
      <c r="O141" s="400">
        <f>'3.3b - CBA - Benefits'!T204</f>
        <v>0</v>
      </c>
      <c r="P141" s="400">
        <f>'3.3b - CBA - Benefits'!U204</f>
        <v>0</v>
      </c>
      <c r="Q141" s="400">
        <f>'3.3b - CBA - Benefits'!V204</f>
        <v>0</v>
      </c>
      <c r="S141" s="218"/>
      <c r="T141" s="400">
        <f>'3.3b - CBA - Benefits'!X221</f>
        <v>0</v>
      </c>
      <c r="U141" s="400">
        <f>'3.3b - CBA - Benefits'!Y221</f>
        <v>0</v>
      </c>
      <c r="V141" s="400">
        <f>'3.3b - CBA - Benefits'!Z221</f>
        <v>0</v>
      </c>
    </row>
    <row r="142" spans="1:22" ht="19.95" customHeight="1" thickBot="1" x14ac:dyDescent="0.3">
      <c r="A142" s="194">
        <v>7</v>
      </c>
      <c r="B142" s="211">
        <f t="shared" si="24"/>
        <v>0.83748425668365423</v>
      </c>
      <c r="C142" s="212">
        <f>'3.3a- CBA - Costs'!L106*$B142</f>
        <v>0</v>
      </c>
      <c r="D142" s="212">
        <f>'3.3a- CBA - Costs'!M106*$B142</f>
        <v>0</v>
      </c>
      <c r="E142" s="212">
        <f>'3.3a- CBA - Costs'!N106*$B142</f>
        <v>0</v>
      </c>
      <c r="F142" s="212">
        <f>'3.3b - CBA - Benefits'!T203*$B142</f>
        <v>0</v>
      </c>
      <c r="G142" s="212">
        <f>'3.3b - CBA - Benefits'!U203*$B142</f>
        <v>0</v>
      </c>
      <c r="H142" s="212">
        <f>'3.3b - CBA - Benefits'!V203*$B142</f>
        <v>0</v>
      </c>
      <c r="I142" s="212">
        <f>'3.3b - CBA - Benefits'!T220*$B142</f>
        <v>0</v>
      </c>
      <c r="J142" s="212">
        <f>'3.3b - CBA - Benefits'!U220*$B142</f>
        <v>0</v>
      </c>
      <c r="K142" s="212">
        <f>'3.3b - CBA - Benefits'!V220*$B142</f>
        <v>0</v>
      </c>
      <c r="L142" s="202"/>
      <c r="N142" s="218"/>
      <c r="O142" s="400">
        <f>'3.3b - CBA - Benefits'!T205</f>
        <v>0</v>
      </c>
      <c r="P142" s="400">
        <f>'3.3b - CBA - Benefits'!U205</f>
        <v>0</v>
      </c>
      <c r="Q142" s="400">
        <f>'3.3b - CBA - Benefits'!V205</f>
        <v>0</v>
      </c>
      <c r="S142" s="218"/>
      <c r="T142" s="400">
        <f>'3.3b - CBA - Benefits'!X222</f>
        <v>0</v>
      </c>
      <c r="U142" s="400">
        <f>'3.3b - CBA - Benefits'!Y222</f>
        <v>0</v>
      </c>
      <c r="V142" s="400">
        <f>'3.3b - CBA - Benefits'!Z222</f>
        <v>0</v>
      </c>
    </row>
    <row r="143" spans="1:22" ht="19.95" customHeight="1" thickBot="1" x14ac:dyDescent="0.3">
      <c r="A143" s="194">
        <v>8</v>
      </c>
      <c r="B143" s="211">
        <f t="shared" si="24"/>
        <v>0.81309151134335356</v>
      </c>
      <c r="C143" s="212">
        <f>'3.3a- CBA - Costs'!L107*$B143</f>
        <v>0</v>
      </c>
      <c r="D143" s="212">
        <f>'3.3a- CBA - Costs'!M107*$B143</f>
        <v>0</v>
      </c>
      <c r="E143" s="212">
        <f>'3.3a- CBA - Costs'!N107*$B143</f>
        <v>0</v>
      </c>
      <c r="F143" s="212">
        <f>'3.3b - CBA - Benefits'!T204*$B143</f>
        <v>0</v>
      </c>
      <c r="G143" s="212">
        <f>'3.3b - CBA - Benefits'!U204*$B143</f>
        <v>0</v>
      </c>
      <c r="H143" s="212">
        <f>'3.3b - CBA - Benefits'!V204*$B143</f>
        <v>0</v>
      </c>
      <c r="I143" s="212">
        <f>'3.3b - CBA - Benefits'!T221*$B143</f>
        <v>0</v>
      </c>
      <c r="J143" s="212">
        <f>'3.3b - CBA - Benefits'!U221*$B143</f>
        <v>0</v>
      </c>
      <c r="K143" s="212">
        <f>'3.3b - CBA - Benefits'!V221*$B143</f>
        <v>0</v>
      </c>
      <c r="L143" s="202"/>
      <c r="N143" s="218"/>
      <c r="O143" s="400">
        <f>'3.3b - CBA - Benefits'!T206</f>
        <v>0</v>
      </c>
      <c r="P143" s="400">
        <f>'3.3b - CBA - Benefits'!U206</f>
        <v>0</v>
      </c>
      <c r="Q143" s="400">
        <f>'3.3b - CBA - Benefits'!V206</f>
        <v>0</v>
      </c>
      <c r="S143" s="218"/>
      <c r="T143" s="400">
        <f>'3.3b - CBA - Benefits'!X223</f>
        <v>0</v>
      </c>
      <c r="U143" s="400">
        <f>'3.3b - CBA - Benefits'!Y223</f>
        <v>0</v>
      </c>
      <c r="V143" s="400">
        <f>'3.3b - CBA - Benefits'!Z223</f>
        <v>0</v>
      </c>
    </row>
    <row r="144" spans="1:22" ht="19.95" customHeight="1" thickBot="1" x14ac:dyDescent="0.3">
      <c r="A144" s="194">
        <v>9</v>
      </c>
      <c r="B144" s="211">
        <f t="shared" si="24"/>
        <v>0.7894092343139355</v>
      </c>
      <c r="C144" s="212">
        <f>'3.3a- CBA - Costs'!L108*$B144</f>
        <v>0</v>
      </c>
      <c r="D144" s="212">
        <f>'3.3a- CBA - Costs'!M108*$B144</f>
        <v>0</v>
      </c>
      <c r="E144" s="212">
        <f>'3.3a- CBA - Costs'!N108*$B144</f>
        <v>0</v>
      </c>
      <c r="F144" s="212">
        <f>'3.3b - CBA - Benefits'!T205*$B144</f>
        <v>0</v>
      </c>
      <c r="G144" s="212">
        <f>'3.3b - CBA - Benefits'!U205*$B144</f>
        <v>0</v>
      </c>
      <c r="H144" s="212">
        <f>'3.3b - CBA - Benefits'!V205*$B144</f>
        <v>0</v>
      </c>
      <c r="I144" s="212">
        <f>'3.3b - CBA - Benefits'!T222*$B144</f>
        <v>0</v>
      </c>
      <c r="J144" s="212">
        <f>'3.3b - CBA - Benefits'!U222*$B144</f>
        <v>0</v>
      </c>
      <c r="K144" s="212">
        <f>'3.3b - CBA - Benefits'!V222*$B144</f>
        <v>0</v>
      </c>
      <c r="L144" s="202"/>
      <c r="P144" s="335"/>
    </row>
    <row r="145" spans="1:16" ht="19.95" customHeight="1" thickBot="1" x14ac:dyDescent="0.3">
      <c r="A145" s="194">
        <v>10</v>
      </c>
      <c r="B145" s="211">
        <f t="shared" si="24"/>
        <v>0.76641673234362673</v>
      </c>
      <c r="C145" s="212">
        <f>'3.3a- CBA - Costs'!L109*$B145</f>
        <v>0</v>
      </c>
      <c r="D145" s="212">
        <f>'3.3a- CBA - Costs'!M109*$B145</f>
        <v>0</v>
      </c>
      <c r="E145" s="212">
        <f>'3.3a- CBA - Costs'!N109*$B145</f>
        <v>0</v>
      </c>
      <c r="F145" s="212">
        <f>'3.3b - CBA - Benefits'!T206*$B145</f>
        <v>0</v>
      </c>
      <c r="G145" s="212">
        <f>'3.3b - CBA - Benefits'!U206*$B145</f>
        <v>0</v>
      </c>
      <c r="H145" s="212">
        <f>'3.3b - CBA - Benefits'!V206*$B145</f>
        <v>0</v>
      </c>
      <c r="I145" s="212">
        <f>'3.3b - CBA - Benefits'!T223*$B145</f>
        <v>0</v>
      </c>
      <c r="J145" s="212">
        <f>'3.3b - CBA - Benefits'!U223*$B145</f>
        <v>0</v>
      </c>
      <c r="K145" s="212">
        <f>'3.3b - CBA - Benefits'!V223*$B145</f>
        <v>0</v>
      </c>
      <c r="L145" s="202"/>
      <c r="P145" s="335"/>
    </row>
    <row r="146" spans="1:16" ht="19.95" customHeight="1" thickBot="1" x14ac:dyDescent="0.3">
      <c r="A146" s="345" t="s">
        <v>118</v>
      </c>
      <c r="B146" s="345"/>
      <c r="C146" s="347">
        <f t="shared" ref="C146:H146" si="25">SUM(C136:C145)</f>
        <v>0</v>
      </c>
      <c r="D146" s="347">
        <f t="shared" si="25"/>
        <v>0</v>
      </c>
      <c r="E146" s="347">
        <f t="shared" si="25"/>
        <v>0</v>
      </c>
      <c r="F146" s="348">
        <f t="shared" si="25"/>
        <v>0</v>
      </c>
      <c r="G146" s="348">
        <f t="shared" si="25"/>
        <v>0</v>
      </c>
      <c r="H146" s="348">
        <f t="shared" si="25"/>
        <v>0</v>
      </c>
      <c r="I146" s="360">
        <f t="shared" ref="I146:K146" si="26">SUM(I136:I145)</f>
        <v>0</v>
      </c>
      <c r="J146" s="360">
        <f t="shared" si="26"/>
        <v>0</v>
      </c>
      <c r="K146" s="344">
        <f t="shared" si="26"/>
        <v>0</v>
      </c>
      <c r="L146" s="202"/>
      <c r="P146" s="335"/>
    </row>
    <row r="147" spans="1:16" ht="7.95" customHeight="1" thickBot="1" x14ac:dyDescent="0.3">
      <c r="A147" s="357"/>
      <c r="B147" s="357"/>
      <c r="C147" s="342"/>
      <c r="D147" s="342"/>
      <c r="E147" s="342"/>
      <c r="F147" s="341"/>
      <c r="G147" s="341"/>
      <c r="H147" s="341"/>
      <c r="I147" s="341"/>
      <c r="J147" s="341"/>
      <c r="K147" s="341"/>
      <c r="L147" s="357"/>
      <c r="P147" s="202"/>
    </row>
    <row r="148" spans="1:16" ht="18.75" customHeight="1" x14ac:dyDescent="0.25">
      <c r="A148" s="357"/>
      <c r="B148" s="357"/>
      <c r="C148" s="513"/>
      <c r="D148" s="514"/>
      <c r="E148" s="515"/>
      <c r="F148" s="336" t="s">
        <v>101</v>
      </c>
      <c r="G148" s="186" t="s">
        <v>102</v>
      </c>
      <c r="H148" s="186" t="s">
        <v>106</v>
      </c>
      <c r="I148" s="336" t="s">
        <v>101</v>
      </c>
      <c r="J148" s="186" t="s">
        <v>102</v>
      </c>
      <c r="K148" s="187" t="s">
        <v>106</v>
      </c>
      <c r="L148" s="402"/>
      <c r="P148" s="202"/>
    </row>
    <row r="149" spans="1:16" ht="18.75" customHeight="1" x14ac:dyDescent="0.25">
      <c r="A149" s="357"/>
      <c r="B149" s="357"/>
      <c r="C149" s="495" t="s">
        <v>110</v>
      </c>
      <c r="D149" s="496"/>
      <c r="E149" s="497"/>
      <c r="F149" s="337">
        <f>F146-D146</f>
        <v>0</v>
      </c>
      <c r="G149" s="275">
        <f>G146-C146</f>
        <v>0</v>
      </c>
      <c r="H149" s="275">
        <f>H146-E146</f>
        <v>0</v>
      </c>
      <c r="I149" s="337">
        <f>I146-D146</f>
        <v>0</v>
      </c>
      <c r="J149" s="275">
        <f>J146-C146</f>
        <v>0</v>
      </c>
      <c r="K149" s="278">
        <f>K146-E146</f>
        <v>0</v>
      </c>
      <c r="L149" s="402"/>
      <c r="P149" s="202"/>
    </row>
    <row r="150" spans="1:16" ht="18.75" customHeight="1" x14ac:dyDescent="0.25">
      <c r="A150" s="357"/>
      <c r="B150" s="357"/>
      <c r="C150" s="495" t="s">
        <v>114</v>
      </c>
      <c r="D150" s="496"/>
      <c r="E150" s="497"/>
      <c r="F150" s="337" t="e">
        <f>D146/F146</f>
        <v>#DIV/0!</v>
      </c>
      <c r="G150" s="275" t="e">
        <f>C146/G146</f>
        <v>#DIV/0!</v>
      </c>
      <c r="H150" s="275" t="e">
        <f>E146/H146</f>
        <v>#DIV/0!</v>
      </c>
      <c r="I150" s="337" t="e">
        <f>D146/I146</f>
        <v>#DIV/0!</v>
      </c>
      <c r="J150" s="275" t="e">
        <f>C146/J146</f>
        <v>#DIV/0!</v>
      </c>
      <c r="K150" s="278" t="e">
        <f>E146/K146</f>
        <v>#DIV/0!</v>
      </c>
      <c r="L150" s="402"/>
      <c r="P150" s="202"/>
    </row>
    <row r="151" spans="1:16" ht="18.75" customHeight="1" x14ac:dyDescent="0.25">
      <c r="A151" s="357"/>
      <c r="B151" s="357"/>
      <c r="C151" s="495" t="s">
        <v>109</v>
      </c>
      <c r="D151" s="496"/>
      <c r="E151" s="497"/>
      <c r="F151" s="338" t="e">
        <f>IRR(O133:O143)</f>
        <v>#NUM!</v>
      </c>
      <c r="G151" s="276" t="e">
        <f>IRR(P133:P143)</f>
        <v>#NUM!</v>
      </c>
      <c r="H151" s="276" t="e">
        <f>IRR(Q133:Q143)</f>
        <v>#NUM!</v>
      </c>
      <c r="I151" s="338" t="e">
        <f>IRR(T133:T143)</f>
        <v>#NUM!</v>
      </c>
      <c r="J151" s="276" t="e">
        <f t="shared" ref="J151" si="27">IRR(U133:U143)</f>
        <v>#NUM!</v>
      </c>
      <c r="K151" s="279" t="e">
        <f t="shared" ref="K151" si="28">IRR(V133:V143)</f>
        <v>#NUM!</v>
      </c>
      <c r="L151" s="402"/>
      <c r="P151" s="202"/>
    </row>
    <row r="152" spans="1:16" ht="18.75" customHeight="1" x14ac:dyDescent="0.25">
      <c r="A152" s="357"/>
      <c r="B152" s="357"/>
      <c r="C152" s="495" t="s">
        <v>111</v>
      </c>
      <c r="D152" s="496"/>
      <c r="E152" s="497"/>
      <c r="F152" s="339" t="e">
        <f>(F146-D146)/D146</f>
        <v>#DIV/0!</v>
      </c>
      <c r="G152" s="277" t="e">
        <f>(G146-C146)/C146</f>
        <v>#DIV/0!</v>
      </c>
      <c r="H152" s="277" t="e">
        <f>(H146-E146)/E146</f>
        <v>#DIV/0!</v>
      </c>
      <c r="I152" s="339" t="e">
        <f>(I146-D146)/D146</f>
        <v>#DIV/0!</v>
      </c>
      <c r="J152" s="277" t="e">
        <f>(J146-C146)/C146</f>
        <v>#DIV/0!</v>
      </c>
      <c r="K152" s="280" t="e">
        <f>(K146-E146)/E146</f>
        <v>#DIV/0!</v>
      </c>
      <c r="L152" s="402"/>
      <c r="P152" s="202"/>
    </row>
    <row r="153" spans="1:16" ht="18.75" customHeight="1" thickBot="1" x14ac:dyDescent="0.3">
      <c r="A153" s="357"/>
      <c r="B153" s="357"/>
      <c r="C153" s="498" t="s">
        <v>125</v>
      </c>
      <c r="D153" s="499"/>
      <c r="E153" s="500"/>
      <c r="F153" s="340" t="e">
        <f>(('3.3a- CBA - Costs'!$C100)/('3.3b - CBA - Benefits'!$T197))</f>
        <v>#DIV/0!</v>
      </c>
      <c r="G153" s="219" t="e">
        <f>(('3.3a- CBA - Costs'!$B100)/('3.3b - CBA - Benefits'!$U197))</f>
        <v>#DIV/0!</v>
      </c>
      <c r="H153" s="403" t="e">
        <f>(F153+G153)/2</f>
        <v>#DIV/0!</v>
      </c>
      <c r="I153" s="340" t="e">
        <f>(('3.3a- CBA - Costs'!$C100)/('3.3b - CBA - Benefits'!$X214))</f>
        <v>#DIV/0!</v>
      </c>
      <c r="J153" s="403" t="e">
        <f>(('3.3a- CBA - Costs'!B100)/('3.3b - CBA - Benefits'!Y214))</f>
        <v>#DIV/0!</v>
      </c>
      <c r="K153" s="281" t="e">
        <f>(I153+J153)/2</f>
        <v>#DIV/0!</v>
      </c>
      <c r="L153" s="402"/>
      <c r="P153" s="202"/>
    </row>
    <row r="154" spans="1:16" ht="19.95" customHeight="1" x14ac:dyDescent="0.25"/>
  </sheetData>
  <protectedRanges>
    <protectedRange sqref="C6:D6 C31:D31 C56:D56 C81:D81 C106:D106 C131:D131" name="Bereich1"/>
  </protectedRanges>
  <mergeCells count="94">
    <mergeCell ref="C25:E25"/>
    <mergeCell ref="C26:E26"/>
    <mergeCell ref="C27:E27"/>
    <mergeCell ref="C28:E28"/>
    <mergeCell ref="I8:K9"/>
    <mergeCell ref="C24:E24"/>
    <mergeCell ref="A2:B2"/>
    <mergeCell ref="A5:B5"/>
    <mergeCell ref="A6:B6"/>
    <mergeCell ref="A3:B3"/>
    <mergeCell ref="C2:D2"/>
    <mergeCell ref="C5:D5"/>
    <mergeCell ref="C6:D6"/>
    <mergeCell ref="C3:D3"/>
    <mergeCell ref="A8:A10"/>
    <mergeCell ref="B8:B10"/>
    <mergeCell ref="C8:E9"/>
    <mergeCell ref="F8:H9"/>
    <mergeCell ref="C23:E23"/>
    <mergeCell ref="A30:B30"/>
    <mergeCell ref="C30:D30"/>
    <mergeCell ref="A31:B31"/>
    <mergeCell ref="C31:D31"/>
    <mergeCell ref="A33:A35"/>
    <mergeCell ref="B33:B35"/>
    <mergeCell ref="C33:E34"/>
    <mergeCell ref="F33:H34"/>
    <mergeCell ref="I33:K34"/>
    <mergeCell ref="C48:E48"/>
    <mergeCell ref="C49:E49"/>
    <mergeCell ref="C50:E50"/>
    <mergeCell ref="C51:E51"/>
    <mergeCell ref="C52:E52"/>
    <mergeCell ref="C53:E53"/>
    <mergeCell ref="A55:B55"/>
    <mergeCell ref="C55:D55"/>
    <mergeCell ref="A56:B56"/>
    <mergeCell ref="C56:D56"/>
    <mergeCell ref="A58:A60"/>
    <mergeCell ref="B58:B60"/>
    <mergeCell ref="C58:E59"/>
    <mergeCell ref="F58:H59"/>
    <mergeCell ref="I58:K59"/>
    <mergeCell ref="C73:E73"/>
    <mergeCell ref="C74:E74"/>
    <mergeCell ref="C75:E75"/>
    <mergeCell ref="C76:E76"/>
    <mergeCell ref="C77:E77"/>
    <mergeCell ref="C78:E78"/>
    <mergeCell ref="A80:B80"/>
    <mergeCell ref="C80:D80"/>
    <mergeCell ref="A81:B81"/>
    <mergeCell ref="C81:D81"/>
    <mergeCell ref="A83:A85"/>
    <mergeCell ref="B83:B85"/>
    <mergeCell ref="C83:E84"/>
    <mergeCell ref="F83:H84"/>
    <mergeCell ref="I83:K84"/>
    <mergeCell ref="C98:E98"/>
    <mergeCell ref="C99:E99"/>
    <mergeCell ref="C100:E100"/>
    <mergeCell ref="C101:E101"/>
    <mergeCell ref="C102:E102"/>
    <mergeCell ref="C103:E103"/>
    <mergeCell ref="A105:B105"/>
    <mergeCell ref="C105:D105"/>
    <mergeCell ref="A106:B106"/>
    <mergeCell ref="C106:D106"/>
    <mergeCell ref="A108:A110"/>
    <mergeCell ref="B108:B110"/>
    <mergeCell ref="C108:E109"/>
    <mergeCell ref="F108:H109"/>
    <mergeCell ref="I108:K109"/>
    <mergeCell ref="C123:E123"/>
    <mergeCell ref="C124:E124"/>
    <mergeCell ref="C125:E125"/>
    <mergeCell ref="C126:E126"/>
    <mergeCell ref="C127:E127"/>
    <mergeCell ref="C128:E128"/>
    <mergeCell ref="A130:B130"/>
    <mergeCell ref="C130:D130"/>
    <mergeCell ref="A131:B131"/>
    <mergeCell ref="C131:D131"/>
    <mergeCell ref="A133:A135"/>
    <mergeCell ref="B133:B135"/>
    <mergeCell ref="C133:E134"/>
    <mergeCell ref="C151:E151"/>
    <mergeCell ref="C152:E152"/>
    <mergeCell ref="C153:E153"/>
    <mergeCell ref="F133:H134"/>
    <mergeCell ref="I133:K134"/>
    <mergeCell ref="C148:E148"/>
    <mergeCell ref="C149:E149"/>
    <mergeCell ref="C150:E150"/>
  </mergeCells>
  <pageMargins left="0.7" right="0.7" top="0.78740157499999996" bottom="0.78740157499999996" header="0.3" footer="0.3"/>
  <pageSetup paperSize="9" scale="32" orientation="landscape" verticalDpi="300"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60093"/>
    <pageSetUpPr fitToPage="1"/>
  </sheetPr>
  <dimension ref="A1:O24"/>
  <sheetViews>
    <sheetView zoomScale="80" zoomScaleNormal="80" zoomScaleSheetLayoutView="70" zoomScalePageLayoutView="85" workbookViewId="0"/>
  </sheetViews>
  <sheetFormatPr baseColWidth="10" defaultColWidth="13" defaultRowHeight="13.8" x14ac:dyDescent="0.25"/>
  <cols>
    <col min="1" max="1" width="5.88671875" style="67" customWidth="1"/>
    <col min="2" max="2" width="15.44140625" style="67" customWidth="1"/>
    <col min="3" max="3" width="5" style="67" bestFit="1" customWidth="1"/>
    <col min="4" max="4" width="17.6640625" style="67" customWidth="1"/>
    <col min="5" max="5" width="21" style="67" customWidth="1"/>
    <col min="6" max="6" width="18" style="67" customWidth="1"/>
    <col min="7" max="7" width="18.88671875" style="67" customWidth="1"/>
    <col min="8" max="8" width="13.44140625" style="67" customWidth="1"/>
    <col min="9" max="9" width="30.88671875" style="67" customWidth="1"/>
    <col min="10" max="10" width="29.88671875" style="67" customWidth="1"/>
    <col min="11" max="11" width="27.44140625" style="67" customWidth="1"/>
    <col min="12" max="13" width="27" style="67" customWidth="1"/>
    <col min="14" max="14" width="15" style="67" customWidth="1"/>
    <col min="15" max="15" width="0.6640625" style="67" customWidth="1"/>
    <col min="16" max="16" width="11" style="67" customWidth="1"/>
    <col min="17" max="16384" width="13" style="67"/>
  </cols>
  <sheetData>
    <row r="1" spans="1:15" ht="20.25" customHeight="1" x14ac:dyDescent="0.3">
      <c r="A1" s="161" t="s">
        <v>23</v>
      </c>
      <c r="B1" s="149"/>
      <c r="C1" s="149"/>
      <c r="D1" s="149"/>
      <c r="G1" s="150"/>
      <c r="H1" s="150"/>
      <c r="I1" s="151"/>
      <c r="J1" s="151"/>
      <c r="K1" s="151"/>
    </row>
    <row r="2" spans="1:15" ht="30" customHeight="1" x14ac:dyDescent="0.25">
      <c r="A2" s="537" t="s">
        <v>83</v>
      </c>
      <c r="B2" s="537"/>
      <c r="C2" s="537"/>
      <c r="D2" s="537"/>
      <c r="E2" s="537"/>
      <c r="F2" s="537"/>
      <c r="G2" s="537"/>
      <c r="H2" s="537"/>
      <c r="I2" s="537"/>
      <c r="J2" s="537"/>
      <c r="K2" s="537"/>
      <c r="L2" s="537"/>
      <c r="M2" s="537"/>
      <c r="N2" s="537"/>
    </row>
    <row r="3" spans="1:15" ht="69" x14ac:dyDescent="0.25">
      <c r="A3" s="379" t="s">
        <v>2</v>
      </c>
      <c r="B3" s="397" t="s">
        <v>157</v>
      </c>
      <c r="C3" s="397" t="s">
        <v>7</v>
      </c>
      <c r="D3" s="397" t="s">
        <v>130</v>
      </c>
      <c r="E3" s="397" t="s">
        <v>100</v>
      </c>
      <c r="F3" s="397" t="s">
        <v>158</v>
      </c>
      <c r="G3" s="397" t="s">
        <v>132</v>
      </c>
      <c r="H3" s="397" t="s">
        <v>57</v>
      </c>
      <c r="I3" s="397" t="s">
        <v>131</v>
      </c>
      <c r="J3" s="397" t="s">
        <v>25</v>
      </c>
      <c r="K3" s="397" t="s">
        <v>24</v>
      </c>
      <c r="L3" s="397" t="s">
        <v>31</v>
      </c>
      <c r="M3" s="397" t="s">
        <v>133</v>
      </c>
      <c r="N3" s="398" t="s">
        <v>3</v>
      </c>
      <c r="O3" s="152"/>
    </row>
    <row r="4" spans="1:15" x14ac:dyDescent="0.25">
      <c r="A4" s="153">
        <v>1</v>
      </c>
      <c r="B4" s="312"/>
      <c r="C4" s="154"/>
      <c r="D4" s="154"/>
      <c r="E4" s="57"/>
      <c r="F4" s="154"/>
      <c r="G4" s="154"/>
      <c r="H4" s="154"/>
      <c r="I4" s="154"/>
      <c r="J4" s="154"/>
      <c r="K4" s="154"/>
      <c r="L4" s="154"/>
      <c r="M4" s="154"/>
      <c r="N4" s="154"/>
      <c r="O4" s="152"/>
    </row>
    <row r="5" spans="1:15" ht="14.4" x14ac:dyDescent="0.25">
      <c r="A5" s="153">
        <v>2</v>
      </c>
      <c r="B5" s="312"/>
      <c r="C5" s="154"/>
      <c r="D5" s="311"/>
      <c r="E5" s="57"/>
      <c r="F5" s="154"/>
      <c r="G5" s="154"/>
      <c r="H5" s="154"/>
      <c r="I5" s="154"/>
      <c r="J5" s="154"/>
      <c r="K5" s="154"/>
      <c r="L5" s="154"/>
      <c r="M5" s="154"/>
      <c r="N5" s="154"/>
      <c r="O5" s="152"/>
    </row>
    <row r="6" spans="1:15" x14ac:dyDescent="0.25">
      <c r="A6" s="153">
        <v>3</v>
      </c>
      <c r="B6" s="57"/>
      <c r="C6" s="154"/>
      <c r="D6" s="154"/>
      <c r="E6" s="154"/>
      <c r="F6" s="154"/>
      <c r="G6" s="154"/>
      <c r="H6" s="154"/>
      <c r="I6" s="154"/>
      <c r="J6" s="154"/>
      <c r="K6" s="154"/>
      <c r="L6" s="154"/>
      <c r="M6" s="154"/>
      <c r="N6" s="154"/>
      <c r="O6" s="152"/>
    </row>
    <row r="7" spans="1:15" x14ac:dyDescent="0.25">
      <c r="A7" s="153"/>
      <c r="B7" s="154"/>
      <c r="C7" s="154"/>
      <c r="D7" s="154"/>
      <c r="E7" s="154"/>
      <c r="F7" s="154"/>
      <c r="G7" s="154"/>
      <c r="H7" s="154"/>
      <c r="I7" s="154"/>
      <c r="J7" s="154"/>
      <c r="K7" s="154"/>
      <c r="L7" s="154"/>
      <c r="M7" s="154"/>
      <c r="N7" s="154"/>
      <c r="O7" s="152"/>
    </row>
    <row r="8" spans="1:15" ht="4.5" customHeight="1" x14ac:dyDescent="0.25">
      <c r="A8" s="155"/>
      <c r="B8" s="156"/>
      <c r="C8" s="156"/>
      <c r="D8" s="156"/>
      <c r="E8" s="156"/>
      <c r="F8" s="156"/>
      <c r="G8" s="156"/>
      <c r="H8" s="156"/>
      <c r="I8" s="156"/>
      <c r="J8" s="156"/>
      <c r="K8" s="156"/>
      <c r="L8" s="156"/>
      <c r="M8" s="156"/>
      <c r="N8" s="156"/>
      <c r="O8" s="152"/>
    </row>
    <row r="9" spans="1:15" ht="30" customHeight="1" x14ac:dyDescent="0.25">
      <c r="A9" s="157" t="s">
        <v>84</v>
      </c>
    </row>
    <row r="10" spans="1:15" ht="69" x14ac:dyDescent="0.25">
      <c r="A10" s="379" t="s">
        <v>2</v>
      </c>
      <c r="B10" s="397" t="s">
        <v>157</v>
      </c>
      <c r="C10" s="397" t="s">
        <v>7</v>
      </c>
      <c r="D10" s="397" t="s">
        <v>130</v>
      </c>
      <c r="E10" s="397" t="s">
        <v>100</v>
      </c>
      <c r="F10" s="397" t="s">
        <v>158</v>
      </c>
      <c r="G10" s="397" t="s">
        <v>132</v>
      </c>
      <c r="H10" s="397" t="s">
        <v>57</v>
      </c>
      <c r="I10" s="397" t="s">
        <v>131</v>
      </c>
      <c r="J10" s="397" t="s">
        <v>25</v>
      </c>
      <c r="K10" s="397" t="s">
        <v>24</v>
      </c>
      <c r="L10" s="397" t="s">
        <v>31</v>
      </c>
      <c r="M10" s="397" t="s">
        <v>133</v>
      </c>
      <c r="N10" s="398" t="s">
        <v>3</v>
      </c>
      <c r="O10" s="152"/>
    </row>
    <row r="11" spans="1:15" x14ac:dyDescent="0.25">
      <c r="A11" s="153">
        <v>1</v>
      </c>
      <c r="B11" s="312"/>
      <c r="C11" s="154"/>
      <c r="D11" s="154"/>
      <c r="E11" s="57"/>
      <c r="F11" s="154"/>
      <c r="G11" s="154"/>
      <c r="H11" s="154"/>
      <c r="I11" s="154"/>
      <c r="J11" s="154"/>
      <c r="K11" s="154"/>
      <c r="L11" s="154"/>
      <c r="M11" s="154"/>
      <c r="N11" s="154"/>
      <c r="O11" s="152"/>
    </row>
    <row r="12" spans="1:15" ht="14.4" x14ac:dyDescent="0.25">
      <c r="A12" s="153">
        <v>2</v>
      </c>
      <c r="B12" s="268"/>
      <c r="C12" s="154"/>
      <c r="D12" s="311"/>
      <c r="E12" s="154"/>
      <c r="F12" s="268"/>
      <c r="G12" s="154"/>
      <c r="H12" s="154"/>
      <c r="I12" s="58"/>
      <c r="J12" s="154"/>
      <c r="K12" s="154"/>
      <c r="L12" s="154"/>
      <c r="M12" s="154"/>
      <c r="N12" s="154"/>
      <c r="O12" s="152"/>
    </row>
    <row r="13" spans="1:15" x14ac:dyDescent="0.25">
      <c r="A13" s="153">
        <v>3</v>
      </c>
      <c r="B13" s="154"/>
      <c r="C13" s="154"/>
      <c r="D13" s="154"/>
      <c r="E13" s="154"/>
      <c r="F13" s="154"/>
      <c r="G13" s="154"/>
      <c r="H13" s="154"/>
      <c r="I13" s="154"/>
      <c r="J13" s="154"/>
      <c r="K13" s="154"/>
      <c r="L13" s="154"/>
      <c r="M13" s="154"/>
      <c r="N13" s="154"/>
      <c r="O13" s="152"/>
    </row>
    <row r="14" spans="1:15" x14ac:dyDescent="0.25">
      <c r="A14" s="153"/>
      <c r="B14" s="154"/>
      <c r="C14" s="154"/>
      <c r="D14" s="154"/>
      <c r="E14" s="154"/>
      <c r="F14" s="154"/>
      <c r="G14" s="154"/>
      <c r="H14" s="154"/>
      <c r="I14" s="154"/>
      <c r="J14" s="154"/>
      <c r="K14" s="154"/>
      <c r="L14" s="154"/>
      <c r="M14" s="154"/>
      <c r="N14" s="154"/>
      <c r="O14" s="152"/>
    </row>
    <row r="15" spans="1:15" ht="4.5" customHeight="1" x14ac:dyDescent="0.25">
      <c r="A15" s="155"/>
      <c r="B15" s="156"/>
      <c r="C15" s="156"/>
      <c r="D15" s="156"/>
      <c r="E15" s="156"/>
      <c r="F15" s="156"/>
      <c r="G15" s="156"/>
      <c r="H15" s="156"/>
      <c r="I15" s="156"/>
      <c r="J15" s="156"/>
      <c r="K15" s="156"/>
      <c r="L15" s="156"/>
      <c r="M15" s="156"/>
      <c r="N15" s="156"/>
      <c r="O15" s="152"/>
    </row>
    <row r="16" spans="1:15" s="158" customFormat="1" ht="30" customHeight="1" x14ac:dyDescent="0.25">
      <c r="A16" s="157" t="s">
        <v>92</v>
      </c>
    </row>
    <row r="17" spans="1:15" ht="69" x14ac:dyDescent="0.25">
      <c r="A17" s="379" t="s">
        <v>2</v>
      </c>
      <c r="B17" s="397" t="s">
        <v>157</v>
      </c>
      <c r="C17" s="397" t="s">
        <v>7</v>
      </c>
      <c r="D17" s="397" t="s">
        <v>130</v>
      </c>
      <c r="E17" s="397" t="s">
        <v>100</v>
      </c>
      <c r="F17" s="397" t="s">
        <v>158</v>
      </c>
      <c r="G17" s="397" t="s">
        <v>132</v>
      </c>
      <c r="H17" s="397" t="s">
        <v>57</v>
      </c>
      <c r="I17" s="397" t="s">
        <v>131</v>
      </c>
      <c r="J17" s="397" t="s">
        <v>25</v>
      </c>
      <c r="K17" s="397" t="s">
        <v>24</v>
      </c>
      <c r="L17" s="397" t="s">
        <v>31</v>
      </c>
      <c r="M17" s="397" t="s">
        <v>133</v>
      </c>
      <c r="N17" s="398" t="s">
        <v>3</v>
      </c>
      <c r="O17" s="152"/>
    </row>
    <row r="18" spans="1:15" ht="14.4" x14ac:dyDescent="0.25">
      <c r="A18" s="159">
        <v>1</v>
      </c>
      <c r="B18" s="268"/>
      <c r="C18" s="160"/>
      <c r="D18" s="311"/>
      <c r="E18" s="160"/>
      <c r="F18" s="268"/>
      <c r="G18" s="160"/>
      <c r="H18" s="160"/>
      <c r="I18" s="160"/>
      <c r="J18" s="160"/>
      <c r="K18" s="160"/>
      <c r="L18" s="160"/>
      <c r="M18" s="160"/>
      <c r="N18" s="160"/>
      <c r="O18" s="152"/>
    </row>
    <row r="19" spans="1:15" x14ac:dyDescent="0.25">
      <c r="A19" s="153">
        <v>2</v>
      </c>
      <c r="B19" s="154"/>
      <c r="C19" s="154"/>
      <c r="D19" s="154"/>
      <c r="E19" s="154"/>
      <c r="F19" s="154"/>
      <c r="G19" s="154"/>
      <c r="H19" s="154"/>
      <c r="I19" s="154"/>
      <c r="J19" s="154"/>
      <c r="K19" s="154"/>
      <c r="L19" s="154"/>
      <c r="M19" s="154"/>
      <c r="N19" s="154"/>
      <c r="O19" s="152"/>
    </row>
    <row r="20" spans="1:15" x14ac:dyDescent="0.25">
      <c r="A20" s="153">
        <v>3</v>
      </c>
      <c r="B20" s="154"/>
      <c r="C20" s="154"/>
      <c r="D20" s="154"/>
      <c r="E20" s="154"/>
      <c r="F20" s="154"/>
      <c r="G20" s="154"/>
      <c r="H20" s="154"/>
      <c r="I20" s="154"/>
      <c r="J20" s="154"/>
      <c r="K20" s="154"/>
      <c r="L20" s="154"/>
      <c r="M20" s="154"/>
      <c r="N20" s="154"/>
      <c r="O20" s="152"/>
    </row>
    <row r="21" spans="1:15" x14ac:dyDescent="0.25">
      <c r="A21" s="153"/>
      <c r="B21" s="154"/>
      <c r="C21" s="154"/>
      <c r="D21" s="154"/>
      <c r="E21" s="154"/>
      <c r="F21" s="154"/>
      <c r="G21" s="154"/>
      <c r="H21" s="154"/>
      <c r="I21" s="154"/>
      <c r="J21" s="154"/>
      <c r="K21" s="154"/>
      <c r="L21" s="154"/>
      <c r="M21" s="154"/>
      <c r="N21" s="154"/>
      <c r="O21" s="152"/>
    </row>
    <row r="22" spans="1:15" ht="4.5" customHeight="1" x14ac:dyDescent="0.25">
      <c r="A22" s="155"/>
      <c r="B22" s="156"/>
      <c r="C22" s="156"/>
      <c r="D22" s="156"/>
      <c r="E22" s="156"/>
      <c r="F22" s="156"/>
      <c r="G22" s="156"/>
      <c r="H22" s="156"/>
      <c r="I22" s="156"/>
      <c r="J22" s="156"/>
      <c r="K22" s="156"/>
      <c r="L22" s="156"/>
      <c r="M22" s="156"/>
      <c r="N22" s="156"/>
      <c r="O22" s="152"/>
    </row>
    <row r="24" spans="1:15" x14ac:dyDescent="0.25">
      <c r="N24" s="87"/>
    </row>
  </sheetData>
  <protectedRanges>
    <protectedRange sqref="A19:N19 A21:N21 A18 C18 E18 G18:N18" name="Bereich3"/>
    <protectedRange sqref="A14:N15 B13:N13 B20:N20 A22:N22 C11:D11 F11:N11 C12 E12 G12:H12 J12:N12" name="Bereich2"/>
    <protectedRange sqref="A11:A13 A20 A7:N8 A5:A6 C6:N6 C4:D5 F5:N5 D12 D18" name="Bereich1"/>
    <protectedRange sqref="N17 N10 N3" name="Bereich1_1"/>
    <protectedRange sqref="B11" name="Bereich1_2"/>
    <protectedRange sqref="B5:B6" name="Bereich1_3"/>
    <protectedRange sqref="B4" name="Bereich1_5"/>
    <protectedRange sqref="E5" name="Bereich1_3_1"/>
    <protectedRange sqref="E4" name="Bereich1_3_2"/>
    <protectedRange sqref="E11" name="Bereich1_3_3"/>
  </protectedRanges>
  <mergeCells count="1">
    <mergeCell ref="A2:N2"/>
  </mergeCells>
  <phoneticPr fontId="8" type="noConversion"/>
  <printOptions horizontalCentered="1"/>
  <pageMargins left="0.23622047244094491" right="0.15748031496062992" top="0.27559055118110237" bottom="0.31496062992125984" header="0.31496062992125984" footer="0.31496062992125984"/>
  <pageSetup paperSize="9" scale="53" fitToHeight="0" orientation="landscape" r:id="rId1"/>
  <headerFooter alignWithMargins="0">
    <oddHeader>&amp;A</oddHeader>
    <oddFooter>&amp;C&amp;D</oddFooter>
  </headerFooter>
  <colBreaks count="1" manualBreakCount="1">
    <brk id="15" max="1048575" man="1"/>
  </colBreaks>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60093"/>
    <pageSetUpPr fitToPage="1"/>
  </sheetPr>
  <dimension ref="A1:H17"/>
  <sheetViews>
    <sheetView zoomScale="80" zoomScaleNormal="80" zoomScaleSheetLayoutView="80" zoomScalePageLayoutView="85" workbookViewId="0"/>
  </sheetViews>
  <sheetFormatPr baseColWidth="10" defaultColWidth="11.44140625" defaultRowHeight="13.8" x14ac:dyDescent="0.25"/>
  <cols>
    <col min="1" max="1" width="2.6640625" style="67" customWidth="1"/>
    <col min="2" max="2" width="30.6640625" style="67" customWidth="1"/>
    <col min="3" max="3" width="17.33203125" style="67" customWidth="1"/>
    <col min="4" max="4" width="37.44140625" style="67" bestFit="1" customWidth="1"/>
    <col min="5" max="5" width="34.44140625" style="67" customWidth="1"/>
    <col min="6" max="7" width="30.6640625" style="67" customWidth="1"/>
    <col min="8" max="8" width="0.6640625" style="16" customWidth="1"/>
    <col min="9" max="16384" width="11.44140625" style="16"/>
  </cols>
  <sheetData>
    <row r="1" spans="1:8" ht="21.75" customHeight="1" x14ac:dyDescent="0.25">
      <c r="A1" s="164" t="s">
        <v>64</v>
      </c>
      <c r="B1" s="149"/>
      <c r="D1" s="150"/>
      <c r="E1" s="150"/>
      <c r="F1" s="150"/>
      <c r="G1" s="150"/>
      <c r="H1" s="86"/>
    </row>
    <row r="2" spans="1:8" ht="21.75" customHeight="1" x14ac:dyDescent="0.25">
      <c r="A2" s="165" t="s">
        <v>58</v>
      </c>
      <c r="B2" s="86"/>
      <c r="C2" s="86"/>
      <c r="D2" s="86"/>
      <c r="E2" s="86"/>
      <c r="F2" s="86"/>
      <c r="G2" s="86"/>
      <c r="H2" s="86"/>
    </row>
    <row r="3" spans="1:8" ht="27.6" x14ac:dyDescent="0.25">
      <c r="A3" s="379" t="s">
        <v>2</v>
      </c>
      <c r="B3" s="372" t="s">
        <v>85</v>
      </c>
      <c r="C3" s="372" t="s">
        <v>86</v>
      </c>
      <c r="D3" s="372" t="s">
        <v>87</v>
      </c>
      <c r="E3" s="372" t="s">
        <v>88</v>
      </c>
      <c r="F3" s="372" t="s">
        <v>89</v>
      </c>
      <c r="G3" s="372" t="s">
        <v>90</v>
      </c>
      <c r="H3" s="55"/>
    </row>
    <row r="4" spans="1:8" x14ac:dyDescent="0.25">
      <c r="A4" s="153">
        <v>1</v>
      </c>
      <c r="B4" s="160"/>
      <c r="C4" s="160"/>
      <c r="D4" s="160"/>
      <c r="E4" s="162"/>
      <c r="F4" s="162"/>
      <c r="G4" s="162"/>
      <c r="H4" s="55"/>
    </row>
    <row r="5" spans="1:8" x14ac:dyDescent="0.25">
      <c r="A5" s="153">
        <v>2</v>
      </c>
      <c r="B5" s="268"/>
      <c r="C5" s="160"/>
      <c r="D5" s="154"/>
      <c r="E5" s="154"/>
      <c r="F5" s="154"/>
      <c r="G5" s="154"/>
      <c r="H5" s="55"/>
    </row>
    <row r="6" spans="1:8" x14ac:dyDescent="0.25">
      <c r="A6" s="153">
        <v>3</v>
      </c>
      <c r="B6" s="268"/>
      <c r="C6" s="160"/>
      <c r="D6" s="154"/>
      <c r="E6" s="154"/>
      <c r="F6" s="154"/>
      <c r="G6" s="154"/>
      <c r="H6" s="55"/>
    </row>
    <row r="7" spans="1:8" x14ac:dyDescent="0.25">
      <c r="A7" s="153">
        <v>4</v>
      </c>
      <c r="B7" s="154"/>
      <c r="C7" s="154"/>
      <c r="D7" s="154"/>
      <c r="E7" s="154"/>
      <c r="F7" s="154"/>
      <c r="G7" s="154"/>
      <c r="H7" s="55"/>
    </row>
    <row r="8" spans="1:8" x14ac:dyDescent="0.25">
      <c r="A8" s="153">
        <v>5</v>
      </c>
      <c r="B8" s="154"/>
      <c r="C8" s="154"/>
      <c r="D8" s="154"/>
      <c r="E8" s="154"/>
      <c r="F8" s="154"/>
      <c r="G8" s="154"/>
      <c r="H8" s="55"/>
    </row>
    <row r="9" spans="1:8" ht="4.5" customHeight="1" x14ac:dyDescent="0.25">
      <c r="A9" s="155"/>
      <c r="B9" s="156"/>
      <c r="C9" s="156"/>
      <c r="D9" s="156"/>
      <c r="E9" s="156"/>
      <c r="F9" s="156"/>
      <c r="G9" s="156"/>
      <c r="H9" s="55"/>
    </row>
    <row r="10" spans="1:8" ht="21.75" customHeight="1" x14ac:dyDescent="0.25">
      <c r="A10" s="163" t="s">
        <v>59</v>
      </c>
      <c r="H10" s="86"/>
    </row>
    <row r="11" spans="1:8" ht="27.6" x14ac:dyDescent="0.25">
      <c r="A11" s="379" t="s">
        <v>2</v>
      </c>
      <c r="B11" s="372" t="s">
        <v>85</v>
      </c>
      <c r="C11" s="372" t="s">
        <v>86</v>
      </c>
      <c r="D11" s="372" t="s">
        <v>87</v>
      </c>
      <c r="E11" s="372" t="s">
        <v>88</v>
      </c>
      <c r="F11" s="372" t="s">
        <v>89</v>
      </c>
      <c r="G11" s="372" t="s">
        <v>90</v>
      </c>
      <c r="H11" s="55"/>
    </row>
    <row r="12" spans="1:8" x14ac:dyDescent="0.25">
      <c r="A12" s="153">
        <v>1</v>
      </c>
      <c r="B12" s="154"/>
      <c r="C12" s="154"/>
      <c r="D12" s="154"/>
      <c r="E12" s="154"/>
      <c r="F12" s="154"/>
      <c r="G12" s="154"/>
      <c r="H12" s="55"/>
    </row>
    <row r="13" spans="1:8" x14ac:dyDescent="0.25">
      <c r="A13" s="153">
        <v>2</v>
      </c>
      <c r="B13" s="154"/>
      <c r="C13" s="154"/>
      <c r="D13" s="154"/>
      <c r="E13" s="154"/>
      <c r="F13" s="154"/>
      <c r="G13" s="154"/>
      <c r="H13" s="55"/>
    </row>
    <row r="14" spans="1:8" x14ac:dyDescent="0.25">
      <c r="A14" s="153">
        <v>3</v>
      </c>
      <c r="B14" s="154"/>
      <c r="C14" s="154"/>
      <c r="D14" s="154"/>
      <c r="E14" s="154"/>
      <c r="F14" s="154"/>
      <c r="G14" s="154"/>
      <c r="H14" s="55"/>
    </row>
    <row r="15" spans="1:8" x14ac:dyDescent="0.25">
      <c r="A15" s="153">
        <v>4</v>
      </c>
      <c r="B15" s="154"/>
      <c r="C15" s="154"/>
      <c r="D15" s="154"/>
      <c r="E15" s="154"/>
      <c r="F15" s="154"/>
      <c r="G15" s="154"/>
      <c r="H15" s="55"/>
    </row>
    <row r="16" spans="1:8" x14ac:dyDescent="0.25">
      <c r="A16" s="153">
        <v>5</v>
      </c>
      <c r="B16" s="154"/>
      <c r="C16" s="154"/>
      <c r="D16" s="154"/>
      <c r="E16" s="154"/>
      <c r="F16" s="154"/>
      <c r="G16" s="154"/>
      <c r="H16" s="55"/>
    </row>
    <row r="17" spans="1:8" ht="4.5" customHeight="1" x14ac:dyDescent="0.25">
      <c r="A17" s="155"/>
      <c r="B17" s="156"/>
      <c r="C17" s="156"/>
      <c r="D17" s="156"/>
      <c r="E17" s="156"/>
      <c r="F17" s="156"/>
      <c r="G17" s="156"/>
      <c r="H17" s="55"/>
    </row>
  </sheetData>
  <protectedRanges>
    <protectedRange sqref="A17:F17 B4:G4 C5:C6 G12:G17 B12:F16" name="Bereich2"/>
    <protectedRange sqref="E6:G6 A9:G9 A5:A6 B7:G8 A8 A12:A16" name="Bereich1"/>
  </protectedRanges>
  <pageMargins left="0.70866141732283472" right="0.70866141732283472" top="0.78740157480314965" bottom="0.78740157480314965" header="0.31496062992125984" footer="0.31496062992125984"/>
  <pageSetup paperSize="9" scale="72" fitToHeight="0" orientation="landscape" r:id="rId1"/>
  <headerFooter>
    <oddHeader>&amp;A</oddHeader>
    <oddFooter>&amp;C&amp;D</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69"/>
  <sheetViews>
    <sheetView showGridLines="0" zoomScale="80" zoomScaleNormal="80" zoomScaleSheetLayoutView="80" workbookViewId="0">
      <pane xSplit="4" ySplit="3" topLeftCell="E4" activePane="bottomRight" state="frozen"/>
      <selection pane="topRight" activeCell="E1" sqref="E1"/>
      <selection pane="bottomLeft" activeCell="A3" sqref="A3"/>
      <selection pane="bottomRight"/>
    </sheetView>
  </sheetViews>
  <sheetFormatPr baseColWidth="10" defaultColWidth="11.44140625" defaultRowHeight="13.2" x14ac:dyDescent="0.25"/>
  <cols>
    <col min="1" max="1" width="6.44140625" customWidth="1"/>
    <col min="4" max="4" width="89.6640625" customWidth="1"/>
    <col min="5" max="5" width="40.5546875" customWidth="1"/>
    <col min="6" max="6" width="37.33203125" customWidth="1"/>
    <col min="7" max="7" width="34.33203125" customWidth="1"/>
  </cols>
  <sheetData>
    <row r="1" spans="1:7" ht="33.75" customHeight="1" x14ac:dyDescent="0.25">
      <c r="A1" s="252" t="s">
        <v>5</v>
      </c>
      <c r="B1" s="253"/>
      <c r="C1" s="248"/>
      <c r="D1" s="249"/>
      <c r="E1" s="249"/>
      <c r="F1" s="250"/>
      <c r="G1" s="251"/>
    </row>
    <row r="2" spans="1:7" ht="64.95" customHeight="1" thickBot="1" x14ac:dyDescent="0.3">
      <c r="A2" s="414" t="s">
        <v>184</v>
      </c>
      <c r="B2" s="415"/>
      <c r="C2" s="415"/>
      <c r="D2" s="415"/>
      <c r="E2" s="415"/>
      <c r="F2" s="415"/>
      <c r="G2" s="314"/>
    </row>
    <row r="3" spans="1:7" ht="45" customHeight="1" thickBot="1" x14ac:dyDescent="0.3">
      <c r="A3" s="425" t="s">
        <v>67</v>
      </c>
      <c r="B3" s="426"/>
      <c r="C3" s="365"/>
      <c r="D3" s="365" t="s">
        <v>0</v>
      </c>
      <c r="E3" s="366" t="s">
        <v>216</v>
      </c>
      <c r="F3" s="366" t="s">
        <v>134</v>
      </c>
      <c r="G3" s="366" t="s">
        <v>68</v>
      </c>
    </row>
    <row r="4" spans="1:7" ht="45" customHeight="1" x14ac:dyDescent="0.25">
      <c r="A4" s="416" t="s">
        <v>26</v>
      </c>
      <c r="B4" s="422" t="s">
        <v>39</v>
      </c>
      <c r="C4" s="17">
        <v>1</v>
      </c>
      <c r="D4" s="36" t="s">
        <v>165</v>
      </c>
      <c r="E4" s="213"/>
      <c r="F4" s="18"/>
      <c r="G4" s="214"/>
    </row>
    <row r="5" spans="1:7" ht="45" customHeight="1" x14ac:dyDescent="0.25">
      <c r="A5" s="417"/>
      <c r="B5" s="423"/>
      <c r="C5" s="20">
        <v>2</v>
      </c>
      <c r="D5" s="36" t="s">
        <v>166</v>
      </c>
      <c r="E5" s="21"/>
      <c r="F5" s="21"/>
      <c r="G5" s="22"/>
    </row>
    <row r="6" spans="1:7" ht="45" customHeight="1" x14ac:dyDescent="0.25">
      <c r="A6" s="417"/>
      <c r="B6" s="423"/>
      <c r="C6" s="23">
        <v>3</v>
      </c>
      <c r="D6" s="37" t="s">
        <v>167</v>
      </c>
      <c r="E6" s="24"/>
      <c r="F6" s="24"/>
      <c r="G6" s="25"/>
    </row>
    <row r="7" spans="1:7" ht="45" customHeight="1" x14ac:dyDescent="0.25">
      <c r="A7" s="417"/>
      <c r="B7" s="423"/>
      <c r="C7" s="20">
        <v>4</v>
      </c>
      <c r="D7" s="38" t="s">
        <v>16</v>
      </c>
      <c r="E7" s="26"/>
      <c r="F7" s="26"/>
      <c r="G7" s="27"/>
    </row>
    <row r="8" spans="1:7" ht="45" customHeight="1" thickBot="1" x14ac:dyDescent="0.3">
      <c r="A8" s="417"/>
      <c r="B8" s="424"/>
      <c r="C8" s="20">
        <v>5</v>
      </c>
      <c r="D8" s="39" t="s">
        <v>17</v>
      </c>
      <c r="E8" s="26"/>
      <c r="F8" s="26"/>
      <c r="G8" s="27"/>
    </row>
    <row r="9" spans="1:7" ht="45" customHeight="1" x14ac:dyDescent="0.25">
      <c r="A9" s="417"/>
      <c r="B9" s="419" t="s">
        <v>18</v>
      </c>
      <c r="C9" s="17">
        <v>6</v>
      </c>
      <c r="D9" s="40" t="s">
        <v>1</v>
      </c>
      <c r="E9" s="28"/>
      <c r="F9" s="28"/>
      <c r="G9" s="29"/>
    </row>
    <row r="10" spans="1:7" ht="45" customHeight="1" x14ac:dyDescent="0.25">
      <c r="A10" s="417"/>
      <c r="B10" s="420"/>
      <c r="C10" s="20">
        <v>7</v>
      </c>
      <c r="D10" s="41" t="s">
        <v>4</v>
      </c>
      <c r="E10" s="215"/>
      <c r="F10" s="21"/>
      <c r="G10" s="216"/>
    </row>
    <row r="11" spans="1:7" ht="45" customHeight="1" x14ac:dyDescent="0.25">
      <c r="A11" s="417"/>
      <c r="B11" s="420"/>
      <c r="C11" s="23">
        <v>8</v>
      </c>
      <c r="D11" s="41" t="s">
        <v>168</v>
      </c>
      <c r="E11" s="215"/>
      <c r="F11" s="21"/>
      <c r="G11" s="216"/>
    </row>
    <row r="12" spans="1:7" ht="45" customHeight="1" thickBot="1" x14ac:dyDescent="0.3">
      <c r="A12" s="417"/>
      <c r="B12" s="420"/>
      <c r="C12" s="20">
        <v>9</v>
      </c>
      <c r="D12" s="37" t="s">
        <v>169</v>
      </c>
      <c r="E12" s="215"/>
      <c r="F12" s="21"/>
      <c r="G12" s="22"/>
    </row>
    <row r="13" spans="1:7" ht="45" customHeight="1" x14ac:dyDescent="0.25">
      <c r="A13" s="417"/>
      <c r="B13" s="422" t="s">
        <v>66</v>
      </c>
      <c r="C13" s="17">
        <v>10</v>
      </c>
      <c r="D13" s="40" t="s">
        <v>42</v>
      </c>
      <c r="E13" s="18"/>
      <c r="F13" s="18"/>
      <c r="G13" s="19"/>
    </row>
    <row r="14" spans="1:7" ht="45" customHeight="1" x14ac:dyDescent="0.25">
      <c r="A14" s="417"/>
      <c r="B14" s="423"/>
      <c r="C14" s="32">
        <v>11</v>
      </c>
      <c r="D14" s="37" t="s">
        <v>43</v>
      </c>
      <c r="E14" s="215"/>
      <c r="F14" s="21"/>
      <c r="G14" s="22"/>
    </row>
    <row r="15" spans="1:7" ht="45" customHeight="1" x14ac:dyDescent="0.25">
      <c r="A15" s="417"/>
      <c r="B15" s="423"/>
      <c r="C15" s="20">
        <v>12</v>
      </c>
      <c r="D15" s="37" t="s">
        <v>21</v>
      </c>
      <c r="E15" s="21"/>
      <c r="F15" s="21"/>
      <c r="G15" s="22"/>
    </row>
    <row r="16" spans="1:7" ht="45" customHeight="1" thickBot="1" x14ac:dyDescent="0.3">
      <c r="A16" s="418"/>
      <c r="B16" s="424"/>
      <c r="C16" s="20">
        <v>13</v>
      </c>
      <c r="D16" s="42" t="s">
        <v>170</v>
      </c>
      <c r="E16" s="217"/>
      <c r="F16" s="33"/>
      <c r="G16" s="221"/>
    </row>
    <row r="17" spans="1:7" ht="45" customHeight="1" x14ac:dyDescent="0.25">
      <c r="A17" s="416" t="s">
        <v>29</v>
      </c>
      <c r="B17" s="422" t="s">
        <v>40</v>
      </c>
      <c r="C17" s="17">
        <v>14</v>
      </c>
      <c r="D17" s="40" t="s">
        <v>37</v>
      </c>
      <c r="E17" s="213"/>
      <c r="F17" s="18"/>
      <c r="G17" s="214"/>
    </row>
    <row r="18" spans="1:7" ht="45" customHeight="1" x14ac:dyDescent="0.25">
      <c r="A18" s="417"/>
      <c r="B18" s="423"/>
      <c r="C18" s="20">
        <v>15</v>
      </c>
      <c r="D18" s="37" t="s">
        <v>38</v>
      </c>
      <c r="E18" s="21"/>
      <c r="F18" s="21"/>
      <c r="G18" s="22"/>
    </row>
    <row r="19" spans="1:7" ht="45" customHeight="1" x14ac:dyDescent="0.25">
      <c r="A19" s="417"/>
      <c r="B19" s="423"/>
      <c r="C19" s="23">
        <v>16</v>
      </c>
      <c r="D19" s="37" t="s">
        <v>126</v>
      </c>
      <c r="E19" s="215"/>
      <c r="F19" s="21"/>
      <c r="G19" s="22"/>
    </row>
    <row r="20" spans="1:7" ht="45" customHeight="1" x14ac:dyDescent="0.25">
      <c r="A20" s="417"/>
      <c r="B20" s="423"/>
      <c r="C20" s="23">
        <v>17</v>
      </c>
      <c r="D20" s="38" t="s">
        <v>22</v>
      </c>
      <c r="E20" s="30"/>
      <c r="F20" s="30"/>
      <c r="G20" s="31"/>
    </row>
    <row r="21" spans="1:7" ht="45" customHeight="1" thickBot="1" x14ac:dyDescent="0.3">
      <c r="A21" s="417"/>
      <c r="B21" s="424"/>
      <c r="C21" s="23">
        <v>18</v>
      </c>
      <c r="D21" s="42" t="s">
        <v>171</v>
      </c>
      <c r="E21" s="33"/>
      <c r="F21" s="33"/>
      <c r="G21" s="34"/>
    </row>
    <row r="22" spans="1:7" ht="45" customHeight="1" x14ac:dyDescent="0.25">
      <c r="A22" s="417"/>
      <c r="B22" s="422" t="s">
        <v>41</v>
      </c>
      <c r="C22" s="17">
        <v>19</v>
      </c>
      <c r="D22" s="40" t="s">
        <v>32</v>
      </c>
      <c r="E22" s="222"/>
      <c r="F22" s="222"/>
      <c r="G22" s="222"/>
    </row>
    <row r="23" spans="1:7" ht="45" customHeight="1" x14ac:dyDescent="0.25">
      <c r="A23" s="417"/>
      <c r="B23" s="423"/>
      <c r="C23" s="23">
        <v>20</v>
      </c>
      <c r="D23" s="37" t="s">
        <v>33</v>
      </c>
      <c r="E23" s="215"/>
      <c r="F23" s="21"/>
      <c r="G23" s="216"/>
    </row>
    <row r="24" spans="1:7" ht="45" customHeight="1" x14ac:dyDescent="0.25">
      <c r="A24" s="417"/>
      <c r="B24" s="423"/>
      <c r="C24" s="20">
        <v>21</v>
      </c>
      <c r="D24" s="38" t="s">
        <v>34</v>
      </c>
      <c r="E24" s="30"/>
      <c r="F24" s="30"/>
      <c r="G24" s="31"/>
    </row>
    <row r="25" spans="1:7" ht="45" customHeight="1" thickBot="1" x14ac:dyDescent="0.3">
      <c r="A25" s="417"/>
      <c r="B25" s="424"/>
      <c r="C25" s="23">
        <v>22</v>
      </c>
      <c r="D25" s="38" t="s">
        <v>35</v>
      </c>
      <c r="E25" s="30"/>
      <c r="F25" s="30"/>
      <c r="G25" s="31"/>
    </row>
    <row r="26" spans="1:7" ht="45" customHeight="1" x14ac:dyDescent="0.25">
      <c r="A26" s="416" t="s">
        <v>27</v>
      </c>
      <c r="B26" s="419" t="s">
        <v>19</v>
      </c>
      <c r="C26" s="17">
        <v>23</v>
      </c>
      <c r="D26" s="40" t="s">
        <v>44</v>
      </c>
      <c r="E26" s="213"/>
      <c r="F26" s="18"/>
      <c r="G26" s="214"/>
    </row>
    <row r="27" spans="1:7" ht="45" customHeight="1" x14ac:dyDescent="0.25">
      <c r="A27" s="417"/>
      <c r="B27" s="420"/>
      <c r="C27" s="32">
        <v>24</v>
      </c>
      <c r="D27" s="37" t="s">
        <v>127</v>
      </c>
      <c r="E27" s="215"/>
      <c r="F27" s="21"/>
      <c r="G27" s="22"/>
    </row>
    <row r="28" spans="1:7" ht="45" customHeight="1" x14ac:dyDescent="0.25">
      <c r="A28" s="417"/>
      <c r="B28" s="420"/>
      <c r="C28" s="20">
        <v>25</v>
      </c>
      <c r="D28" s="37" t="s">
        <v>20</v>
      </c>
      <c r="E28" s="215"/>
      <c r="F28" s="21"/>
      <c r="G28" s="22"/>
    </row>
    <row r="29" spans="1:7" ht="45" customHeight="1" thickBot="1" x14ac:dyDescent="0.3">
      <c r="A29" s="417"/>
      <c r="B29" s="421"/>
      <c r="C29" s="20">
        <v>26</v>
      </c>
      <c r="D29" s="42" t="s">
        <v>45</v>
      </c>
      <c r="E29" s="33"/>
      <c r="F29" s="33"/>
      <c r="G29" s="34"/>
    </row>
    <row r="30" spans="1:7" ht="45" customHeight="1" x14ac:dyDescent="0.25">
      <c r="A30" s="417"/>
      <c r="B30" s="422" t="s">
        <v>36</v>
      </c>
      <c r="C30" s="17">
        <v>27</v>
      </c>
      <c r="D30" s="43" t="s">
        <v>172</v>
      </c>
      <c r="E30" s="18"/>
      <c r="F30" s="18"/>
      <c r="G30" s="19"/>
    </row>
    <row r="31" spans="1:7" ht="45" customHeight="1" x14ac:dyDescent="0.25">
      <c r="A31" s="417"/>
      <c r="B31" s="423"/>
      <c r="C31" s="20">
        <v>28</v>
      </c>
      <c r="D31" s="37" t="s">
        <v>173</v>
      </c>
      <c r="E31" s="215"/>
      <c r="F31" s="21"/>
      <c r="G31" s="22"/>
    </row>
    <row r="32" spans="1:7" ht="45" customHeight="1" x14ac:dyDescent="0.25">
      <c r="A32" s="417"/>
      <c r="B32" s="423"/>
      <c r="C32" s="20">
        <v>29</v>
      </c>
      <c r="D32" s="37" t="s">
        <v>174</v>
      </c>
      <c r="E32" s="215"/>
      <c r="F32" s="21"/>
      <c r="G32" s="22"/>
    </row>
    <row r="33" spans="1:7" ht="45" customHeight="1" thickBot="1" x14ac:dyDescent="0.3">
      <c r="A33" s="418"/>
      <c r="B33" s="424"/>
      <c r="C33" s="35">
        <v>30</v>
      </c>
      <c r="D33" s="42" t="s">
        <v>65</v>
      </c>
      <c r="E33" s="217"/>
      <c r="F33" s="33"/>
      <c r="G33" s="34"/>
    </row>
    <row r="34" spans="1:7" ht="38.25" customHeight="1" x14ac:dyDescent="0.3">
      <c r="B34" s="1"/>
      <c r="C34" s="1"/>
      <c r="D34" s="1"/>
      <c r="E34" s="1"/>
      <c r="F34" s="1"/>
      <c r="G34" s="1"/>
    </row>
    <row r="35" spans="1:7" ht="38.25" customHeight="1" x14ac:dyDescent="0.3">
      <c r="B35" s="1"/>
      <c r="C35" s="1"/>
      <c r="D35" s="1"/>
      <c r="E35" s="1"/>
      <c r="F35" s="1"/>
      <c r="G35" s="1"/>
    </row>
    <row r="36" spans="1:7" ht="38.25" customHeight="1" x14ac:dyDescent="0.3">
      <c r="B36" s="1"/>
      <c r="C36" s="1"/>
      <c r="D36" s="1"/>
      <c r="E36" s="1"/>
      <c r="F36" s="1"/>
      <c r="G36" s="1"/>
    </row>
    <row r="37" spans="1:7" ht="38.25" customHeight="1" x14ac:dyDescent="0.3">
      <c r="B37" s="1"/>
      <c r="C37" s="1"/>
      <c r="D37" s="1"/>
      <c r="E37" s="1"/>
      <c r="F37" s="1"/>
      <c r="G37" s="1"/>
    </row>
    <row r="38" spans="1:7" ht="38.25" customHeight="1" x14ac:dyDescent="0.3">
      <c r="B38" s="1"/>
      <c r="C38" s="1"/>
      <c r="D38" s="1"/>
      <c r="E38" s="1"/>
      <c r="F38" s="1"/>
      <c r="G38" s="1"/>
    </row>
    <row r="39" spans="1:7" ht="38.25" customHeight="1" x14ac:dyDescent="0.3">
      <c r="B39" s="1"/>
      <c r="C39" s="1"/>
      <c r="D39" s="1"/>
      <c r="E39" s="1"/>
      <c r="F39" s="1"/>
      <c r="G39" s="1"/>
    </row>
    <row r="40" spans="1:7" ht="38.25" customHeight="1" x14ac:dyDescent="0.3">
      <c r="B40" s="1"/>
      <c r="C40" s="1"/>
      <c r="D40" s="1"/>
      <c r="E40" s="1"/>
      <c r="F40" s="1"/>
      <c r="G40" s="1"/>
    </row>
    <row r="41" spans="1:7" ht="38.25" customHeight="1" x14ac:dyDescent="0.3">
      <c r="B41" s="1"/>
      <c r="C41" s="1"/>
      <c r="D41" s="1"/>
      <c r="E41" s="1"/>
      <c r="F41" s="1"/>
      <c r="G41" s="1"/>
    </row>
    <row r="42" spans="1:7" ht="38.25" customHeight="1" x14ac:dyDescent="0.3">
      <c r="B42" s="1"/>
      <c r="C42" s="1"/>
      <c r="D42" s="1"/>
      <c r="E42" s="1"/>
      <c r="F42" s="1"/>
      <c r="G42" s="1"/>
    </row>
    <row r="43" spans="1:7" ht="38.25" customHeight="1" x14ac:dyDescent="0.3">
      <c r="B43" s="1"/>
      <c r="C43" s="1"/>
      <c r="D43" s="1"/>
      <c r="E43" s="1"/>
      <c r="F43" s="1"/>
      <c r="G43" s="1"/>
    </row>
    <row r="44" spans="1:7" ht="38.25" customHeight="1" x14ac:dyDescent="0.3">
      <c r="B44" s="1"/>
      <c r="C44" s="1"/>
      <c r="D44" s="1"/>
      <c r="E44" s="1"/>
      <c r="F44" s="1"/>
      <c r="G44" s="1"/>
    </row>
    <row r="45" spans="1:7" ht="38.25" customHeight="1" x14ac:dyDescent="0.3">
      <c r="B45" s="1"/>
      <c r="C45" s="1"/>
      <c r="D45" s="1"/>
      <c r="E45" s="1"/>
      <c r="F45" s="1"/>
      <c r="G45" s="1"/>
    </row>
    <row r="46" spans="1:7" ht="38.25" customHeight="1" x14ac:dyDescent="0.3">
      <c r="B46" s="1"/>
      <c r="C46" s="1"/>
      <c r="D46" s="1"/>
      <c r="E46" s="1"/>
      <c r="F46" s="1"/>
      <c r="G46" s="1"/>
    </row>
    <row r="47" spans="1:7" ht="38.25" customHeight="1" x14ac:dyDescent="0.3">
      <c r="B47" s="1"/>
      <c r="C47" s="1"/>
      <c r="D47" s="1"/>
      <c r="E47" s="1"/>
      <c r="F47" s="1"/>
      <c r="G47" s="1"/>
    </row>
    <row r="48" spans="1:7" ht="38.25" customHeight="1" x14ac:dyDescent="0.3">
      <c r="B48" s="1"/>
      <c r="C48" s="1"/>
      <c r="D48" s="1"/>
      <c r="E48" s="1"/>
      <c r="F48" s="1"/>
      <c r="G48" s="1"/>
    </row>
    <row r="49" spans="2:7" ht="38.25" customHeight="1" x14ac:dyDescent="0.3">
      <c r="B49" s="1"/>
      <c r="C49" s="1"/>
      <c r="D49" s="1"/>
      <c r="E49" s="1"/>
      <c r="F49" s="1"/>
      <c r="G49" s="1"/>
    </row>
    <row r="50" spans="2:7" ht="38.25" customHeight="1" x14ac:dyDescent="0.3">
      <c r="B50" s="1"/>
      <c r="C50" s="1"/>
      <c r="D50" s="1"/>
      <c r="E50" s="1"/>
      <c r="F50" s="1"/>
      <c r="G50" s="1"/>
    </row>
    <row r="51" spans="2:7" ht="38.25" customHeight="1" x14ac:dyDescent="0.3">
      <c r="B51" s="1"/>
      <c r="C51" s="1"/>
      <c r="D51" s="1"/>
      <c r="E51" s="1"/>
      <c r="F51" s="1"/>
      <c r="G51" s="1"/>
    </row>
    <row r="52" spans="2:7" ht="38.25" customHeight="1" x14ac:dyDescent="0.3">
      <c r="B52" s="1"/>
      <c r="C52" s="1"/>
      <c r="D52" s="1"/>
      <c r="E52" s="1"/>
      <c r="F52" s="1"/>
      <c r="G52" s="1"/>
    </row>
    <row r="53" spans="2:7" ht="38.25" customHeight="1" x14ac:dyDescent="0.3">
      <c r="B53" s="1"/>
      <c r="C53" s="1"/>
      <c r="D53" s="1"/>
      <c r="E53" s="1"/>
      <c r="F53" s="1"/>
      <c r="G53" s="1"/>
    </row>
    <row r="54" spans="2:7" ht="38.25" customHeight="1" x14ac:dyDescent="0.3">
      <c r="B54" s="1"/>
      <c r="C54" s="1"/>
      <c r="D54" s="1"/>
      <c r="E54" s="1"/>
      <c r="F54" s="1"/>
      <c r="G54" s="1"/>
    </row>
    <row r="55" spans="2:7" ht="38.25" customHeight="1" x14ac:dyDescent="0.3">
      <c r="B55" s="1"/>
      <c r="C55" s="1"/>
      <c r="D55" s="1"/>
      <c r="E55" s="1"/>
      <c r="F55" s="1"/>
      <c r="G55" s="1"/>
    </row>
    <row r="56" spans="2:7" ht="38.25" customHeight="1" x14ac:dyDescent="0.3">
      <c r="B56" s="1"/>
      <c r="C56" s="1"/>
      <c r="D56" s="1"/>
      <c r="E56" s="1"/>
      <c r="F56" s="1"/>
      <c r="G56" s="1"/>
    </row>
    <row r="57" spans="2:7" ht="38.25" customHeight="1" x14ac:dyDescent="0.3">
      <c r="B57" s="1"/>
      <c r="C57" s="1"/>
      <c r="D57" s="1"/>
      <c r="E57" s="1"/>
      <c r="F57" s="1"/>
      <c r="G57" s="1"/>
    </row>
    <row r="58" spans="2:7" ht="38.25" customHeight="1" x14ac:dyDescent="0.3">
      <c r="B58" s="1"/>
      <c r="C58" s="1"/>
      <c r="D58" s="1"/>
      <c r="E58" s="1"/>
      <c r="F58" s="1"/>
      <c r="G58" s="1"/>
    </row>
    <row r="59" spans="2:7" ht="38.25" customHeight="1" x14ac:dyDescent="0.3">
      <c r="B59" s="1"/>
      <c r="C59" s="1"/>
      <c r="D59" s="1"/>
      <c r="E59" s="1"/>
      <c r="F59" s="1"/>
      <c r="G59" s="1"/>
    </row>
    <row r="60" spans="2:7" ht="38.25" customHeight="1" x14ac:dyDescent="0.3">
      <c r="B60" s="1"/>
      <c r="C60" s="1"/>
      <c r="D60" s="1"/>
      <c r="E60" s="1"/>
      <c r="F60" s="1"/>
      <c r="G60" s="1"/>
    </row>
    <row r="61" spans="2:7" ht="38.25" customHeight="1" x14ac:dyDescent="0.3">
      <c r="B61" s="1"/>
      <c r="C61" s="1"/>
      <c r="D61" s="1"/>
      <c r="E61" s="1"/>
      <c r="F61" s="1"/>
      <c r="G61" s="1"/>
    </row>
    <row r="62" spans="2:7" ht="38.25" customHeight="1" x14ac:dyDescent="0.3">
      <c r="B62" s="1"/>
      <c r="C62" s="1"/>
      <c r="D62" s="1"/>
      <c r="E62" s="1"/>
      <c r="F62" s="1"/>
      <c r="G62" s="1"/>
    </row>
    <row r="63" spans="2:7" ht="38.25" customHeight="1" x14ac:dyDescent="0.3">
      <c r="B63" s="1"/>
      <c r="C63" s="1"/>
      <c r="D63" s="1"/>
      <c r="E63" s="1"/>
      <c r="F63" s="1"/>
      <c r="G63" s="1"/>
    </row>
    <row r="64" spans="2:7" ht="38.25" customHeight="1" x14ac:dyDescent="0.3">
      <c r="B64" s="1"/>
      <c r="C64" s="1"/>
      <c r="D64" s="1"/>
      <c r="E64" s="1"/>
      <c r="F64" s="1"/>
      <c r="G64" s="1"/>
    </row>
    <row r="65" spans="2:7" ht="38.25" customHeight="1" x14ac:dyDescent="0.3">
      <c r="B65" s="1"/>
      <c r="C65" s="1"/>
      <c r="D65" s="1"/>
      <c r="E65" s="1"/>
      <c r="F65" s="1"/>
      <c r="G65" s="1"/>
    </row>
    <row r="66" spans="2:7" ht="38.25" customHeight="1" x14ac:dyDescent="0.3">
      <c r="B66" s="1"/>
      <c r="C66" s="1"/>
      <c r="D66" s="1"/>
      <c r="E66" s="1"/>
      <c r="F66" s="1"/>
      <c r="G66" s="1"/>
    </row>
    <row r="67" spans="2:7" ht="38.25" customHeight="1" x14ac:dyDescent="0.3">
      <c r="B67" s="1"/>
      <c r="C67" s="1"/>
      <c r="D67" s="1"/>
      <c r="E67" s="1"/>
      <c r="F67" s="1"/>
      <c r="G67" s="1"/>
    </row>
    <row r="68" spans="2:7" ht="38.25" customHeight="1" x14ac:dyDescent="0.3">
      <c r="B68" s="1"/>
      <c r="C68" s="1"/>
      <c r="D68" s="1"/>
      <c r="E68" s="1"/>
      <c r="F68" s="1"/>
      <c r="G68" s="1"/>
    </row>
    <row r="69" spans="2:7" ht="38.25" customHeight="1" x14ac:dyDescent="0.3">
      <c r="B69" s="1"/>
      <c r="C69" s="1"/>
      <c r="D69" s="1"/>
      <c r="E69" s="1"/>
      <c r="F69" s="1"/>
      <c r="G69" s="1"/>
    </row>
  </sheetData>
  <mergeCells count="12">
    <mergeCell ref="A2:F2"/>
    <mergeCell ref="A26:A33"/>
    <mergeCell ref="B26:B29"/>
    <mergeCell ref="B30:B33"/>
    <mergeCell ref="A4:A16"/>
    <mergeCell ref="B4:B8"/>
    <mergeCell ref="B9:B12"/>
    <mergeCell ref="B13:B16"/>
    <mergeCell ref="A17:A25"/>
    <mergeCell ref="B17:B21"/>
    <mergeCell ref="B22:B25"/>
    <mergeCell ref="A3:B3"/>
  </mergeCells>
  <pageMargins left="0.70866141732283472" right="0.70866141732283472" top="0.78740157480314965" bottom="0.78740157480314965" header="0.31496062992125984" footer="0.31496062992125984"/>
  <pageSetup paperSize="9" scale="57" fitToHeight="0" orientation="landscape" r:id="rId1"/>
  <headerFooter>
    <oddHeader>&amp;A</oddHeader>
    <oddFooter>&amp;C&amp;D</oddFooter>
  </headerFooter>
  <rowBreaks count="1" manualBreakCount="1">
    <brk id="15"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fitToPage="1"/>
  </sheetPr>
  <dimension ref="A1:C46"/>
  <sheetViews>
    <sheetView showGridLines="0" zoomScale="80" zoomScaleNormal="80" zoomScaleSheetLayoutView="80" workbookViewId="0">
      <pane xSplit="3" ySplit="1" topLeftCell="D2" activePane="bottomRight" state="frozen"/>
      <selection pane="topRight" activeCell="E1" sqref="E1"/>
      <selection pane="bottomLeft" activeCell="A3" sqref="A3"/>
      <selection pane="bottomRight"/>
    </sheetView>
  </sheetViews>
  <sheetFormatPr baseColWidth="10" defaultColWidth="11.44140625" defaultRowHeight="13.2" x14ac:dyDescent="0.25"/>
  <cols>
    <col min="1" max="1" width="7.6640625" customWidth="1"/>
    <col min="2" max="2" width="72.88671875" customWidth="1"/>
    <col min="3" max="3" width="85.88671875" customWidth="1"/>
  </cols>
  <sheetData>
    <row r="1" spans="1:3" ht="30" customHeight="1" thickBot="1" x14ac:dyDescent="0.3">
      <c r="A1" s="245" t="s">
        <v>140</v>
      </c>
      <c r="B1" s="247"/>
      <c r="C1" s="247"/>
    </row>
    <row r="2" spans="1:3" ht="47.4" customHeight="1" thickBot="1" x14ac:dyDescent="0.3">
      <c r="A2" s="367" t="s">
        <v>2</v>
      </c>
      <c r="B2" s="363" t="s">
        <v>148</v>
      </c>
      <c r="C2" s="368" t="s">
        <v>147</v>
      </c>
    </row>
    <row r="3" spans="1:3" ht="45" customHeight="1" x14ac:dyDescent="0.25">
      <c r="A3" s="32">
        <v>1</v>
      </c>
      <c r="B3" s="36" t="s">
        <v>150</v>
      </c>
      <c r="C3" s="36"/>
    </row>
    <row r="4" spans="1:3" ht="45" customHeight="1" x14ac:dyDescent="0.25">
      <c r="A4" s="32">
        <v>2</v>
      </c>
      <c r="B4" s="36" t="s">
        <v>149</v>
      </c>
      <c r="C4" s="36"/>
    </row>
    <row r="5" spans="1:3" ht="45" customHeight="1" x14ac:dyDescent="0.25">
      <c r="A5" s="32">
        <v>3</v>
      </c>
      <c r="B5" s="36" t="s">
        <v>141</v>
      </c>
      <c r="C5" s="246"/>
    </row>
    <row r="6" spans="1:3" ht="45" customHeight="1" x14ac:dyDescent="0.25">
      <c r="A6" s="32">
        <v>4</v>
      </c>
      <c r="B6" s="36" t="s">
        <v>142</v>
      </c>
      <c r="C6" s="36"/>
    </row>
    <row r="7" spans="1:3" ht="45" customHeight="1" x14ac:dyDescent="0.25">
      <c r="A7" s="32">
        <v>5</v>
      </c>
      <c r="B7" s="36" t="s">
        <v>145</v>
      </c>
      <c r="C7" s="246"/>
    </row>
    <row r="8" spans="1:3" ht="45" customHeight="1" x14ac:dyDescent="0.25">
      <c r="A8" s="32">
        <v>6</v>
      </c>
      <c r="B8" s="246" t="s">
        <v>143</v>
      </c>
      <c r="C8" s="36"/>
    </row>
    <row r="9" spans="1:3" ht="43.5" customHeight="1" x14ac:dyDescent="0.25">
      <c r="A9" s="32">
        <v>7</v>
      </c>
      <c r="B9" s="36" t="s">
        <v>144</v>
      </c>
      <c r="C9" s="36"/>
    </row>
    <row r="10" spans="1:3" ht="57.75" customHeight="1" x14ac:dyDescent="0.25">
      <c r="A10" s="32">
        <v>8</v>
      </c>
      <c r="B10" s="36" t="s">
        <v>146</v>
      </c>
      <c r="C10" s="36"/>
    </row>
    <row r="11" spans="1:3" ht="38.25" customHeight="1" x14ac:dyDescent="0.25"/>
    <row r="12" spans="1:3" ht="38.25" customHeight="1" x14ac:dyDescent="0.25"/>
    <row r="13" spans="1:3" ht="38.25" customHeight="1" x14ac:dyDescent="0.25"/>
    <row r="14" spans="1:3" ht="38.25" customHeight="1" x14ac:dyDescent="0.25"/>
    <row r="15" spans="1:3" ht="38.25" customHeight="1" x14ac:dyDescent="0.25"/>
    <row r="16" spans="1:3" ht="38.25" customHeight="1" x14ac:dyDescent="0.25"/>
    <row r="17" ht="38.25" customHeight="1" x14ac:dyDescent="0.25"/>
    <row r="18" ht="38.25" customHeight="1" x14ac:dyDescent="0.25"/>
    <row r="19" ht="38.25" customHeight="1" x14ac:dyDescent="0.25"/>
    <row r="20" ht="38.25" customHeight="1" x14ac:dyDescent="0.25"/>
    <row r="21" ht="38.25" customHeight="1" x14ac:dyDescent="0.25"/>
    <row r="22" ht="38.25" customHeight="1" x14ac:dyDescent="0.25"/>
    <row r="23" ht="38.25" customHeight="1" x14ac:dyDescent="0.25"/>
    <row r="24" ht="38.25" customHeight="1" x14ac:dyDescent="0.25"/>
    <row r="25" ht="38.25" customHeight="1" x14ac:dyDescent="0.25"/>
    <row r="26" ht="38.25" customHeight="1" x14ac:dyDescent="0.25"/>
    <row r="27" ht="38.25" customHeight="1" x14ac:dyDescent="0.25"/>
    <row r="28" ht="38.25" customHeight="1" x14ac:dyDescent="0.25"/>
    <row r="29" ht="38.25" customHeight="1" x14ac:dyDescent="0.25"/>
    <row r="30" ht="38.25" customHeight="1" x14ac:dyDescent="0.25"/>
    <row r="31" ht="38.25" customHeight="1" x14ac:dyDescent="0.25"/>
    <row r="32" ht="38.25" customHeight="1" x14ac:dyDescent="0.25"/>
    <row r="33" ht="38.25" customHeight="1" x14ac:dyDescent="0.25"/>
    <row r="34" ht="38.25" customHeight="1" x14ac:dyDescent="0.25"/>
    <row r="35" ht="38.25" customHeight="1" x14ac:dyDescent="0.25"/>
    <row r="36" ht="38.25" customHeight="1" x14ac:dyDescent="0.25"/>
    <row r="37" ht="38.25" customHeight="1" x14ac:dyDescent="0.25"/>
    <row r="38" ht="38.25" customHeight="1" x14ac:dyDescent="0.25"/>
    <row r="39" ht="38.25" customHeight="1" x14ac:dyDescent="0.25"/>
    <row r="40" ht="38.25" customHeight="1" x14ac:dyDescent="0.25"/>
    <row r="41" ht="38.25" customHeight="1" x14ac:dyDescent="0.25"/>
    <row r="42" ht="38.25" customHeight="1" x14ac:dyDescent="0.25"/>
    <row r="43" ht="38.25" customHeight="1" x14ac:dyDescent="0.25"/>
    <row r="44" ht="38.25" customHeight="1" x14ac:dyDescent="0.25"/>
    <row r="45" ht="38.25" customHeight="1" x14ac:dyDescent="0.25"/>
    <row r="46" ht="38.25" customHeight="1" x14ac:dyDescent="0.25"/>
  </sheetData>
  <pageMargins left="0.70866141732283472" right="0.70866141732283472" top="0.78740157480314965" bottom="0.78740157480314965" header="0.31496062992125984" footer="0.31496062992125984"/>
  <pageSetup paperSize="9" scale="79" fitToHeight="0" orientation="landscape" r:id="rId1"/>
  <headerFooter>
    <oddHeader>&amp;A</oddHeader>
    <oddFooter>&amp;C&amp;D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51"/>
  <sheetViews>
    <sheetView zoomScale="80" zoomScaleNormal="80" zoomScaleSheetLayoutView="80" zoomScalePageLayoutView="70" workbookViewId="0">
      <pane ySplit="3" topLeftCell="A4" activePane="bottomLeft" state="frozen"/>
      <selection activeCell="C9" sqref="C9:D9"/>
      <selection pane="bottomLeft"/>
    </sheetView>
  </sheetViews>
  <sheetFormatPr baseColWidth="10" defaultColWidth="11.44140625" defaultRowHeight="13.8" x14ac:dyDescent="0.25"/>
  <cols>
    <col min="1" max="1" width="3.33203125" style="13" bestFit="1" customWidth="1"/>
    <col min="2" max="2" width="22.44140625" style="13" customWidth="1"/>
    <col min="3" max="3" width="17.44140625" style="13" customWidth="1"/>
    <col min="4" max="4" width="33.33203125" style="13" customWidth="1"/>
    <col min="5" max="5" width="35" style="13" customWidth="1"/>
    <col min="6" max="6" width="35.33203125" style="13" customWidth="1"/>
    <col min="7" max="7" width="36.33203125" style="13" customWidth="1"/>
    <col min="8" max="8" width="30.6640625" style="13" customWidth="1"/>
    <col min="9" max="9" width="0.6640625" style="13" customWidth="1"/>
    <col min="10" max="10" width="1.44140625" style="13" customWidth="1"/>
    <col min="11" max="16384" width="11.44140625" style="13"/>
  </cols>
  <sheetData>
    <row r="1" spans="1:9" s="6" customFormat="1" ht="18.75" customHeight="1" x14ac:dyDescent="0.3">
      <c r="A1" s="79" t="s">
        <v>128</v>
      </c>
      <c r="E1" s="7"/>
      <c r="F1" s="8"/>
      <c r="G1" s="8"/>
      <c r="H1" s="8"/>
      <c r="I1" s="8"/>
    </row>
    <row r="2" spans="1:9" s="6" customFormat="1" ht="15.75" customHeight="1" thickBot="1" x14ac:dyDescent="0.3">
      <c r="A2" s="9"/>
      <c r="C2" s="4"/>
      <c r="E2" s="7"/>
      <c r="F2" s="8"/>
      <c r="G2" s="8"/>
      <c r="H2" s="8"/>
      <c r="I2" s="10"/>
    </row>
    <row r="3" spans="1:9" s="3" customFormat="1" ht="57.75" customHeight="1" thickBot="1" x14ac:dyDescent="0.3">
      <c r="A3" s="369" t="s">
        <v>2</v>
      </c>
      <c r="B3" s="370" t="s">
        <v>186</v>
      </c>
      <c r="C3" s="370" t="s">
        <v>51</v>
      </c>
      <c r="D3" s="370" t="s">
        <v>185</v>
      </c>
      <c r="E3" s="370" t="s">
        <v>175</v>
      </c>
      <c r="F3" s="370" t="s">
        <v>50</v>
      </c>
      <c r="G3" s="370" t="s">
        <v>217</v>
      </c>
      <c r="H3" s="368" t="s">
        <v>3</v>
      </c>
      <c r="I3" s="2"/>
    </row>
    <row r="4" spans="1:9" s="6" customFormat="1" x14ac:dyDescent="0.25">
      <c r="A4" s="256">
        <v>1</v>
      </c>
      <c r="B4" s="12"/>
      <c r="C4" s="257"/>
      <c r="D4" s="257"/>
      <c r="E4" s="12"/>
      <c r="F4" s="257"/>
      <c r="G4" s="257"/>
      <c r="H4" s="257"/>
      <c r="I4" s="2"/>
    </row>
    <row r="5" spans="1:9" s="6" customFormat="1" x14ac:dyDescent="0.25">
      <c r="A5" s="11">
        <v>2</v>
      </c>
      <c r="B5" s="12"/>
      <c r="C5" s="257"/>
      <c r="D5" s="12"/>
      <c r="E5" s="12"/>
      <c r="F5" s="257"/>
      <c r="G5" s="257"/>
      <c r="H5" s="12"/>
      <c r="I5" s="2"/>
    </row>
    <row r="6" spans="1:9" s="6" customFormat="1" x14ac:dyDescent="0.25">
      <c r="A6" s="11">
        <v>3</v>
      </c>
      <c r="B6" s="12"/>
      <c r="C6" s="257"/>
      <c r="D6" s="12"/>
      <c r="E6" s="12"/>
      <c r="F6" s="257"/>
      <c r="G6" s="12"/>
      <c r="H6" s="12"/>
      <c r="I6" s="2"/>
    </row>
    <row r="7" spans="1:9" s="6" customFormat="1" x14ac:dyDescent="0.25">
      <c r="A7" s="256">
        <v>4</v>
      </c>
      <c r="B7" s="12"/>
      <c r="C7" s="257"/>
      <c r="D7" s="12"/>
      <c r="E7" s="12"/>
      <c r="F7" s="257"/>
      <c r="G7" s="12"/>
      <c r="H7" s="12"/>
      <c r="I7" s="2"/>
    </row>
    <row r="8" spans="1:9" s="6" customFormat="1" x14ac:dyDescent="0.25">
      <c r="A8" s="11">
        <v>5</v>
      </c>
      <c r="B8" s="12"/>
      <c r="C8" s="257"/>
      <c r="D8" s="12"/>
      <c r="E8" s="12"/>
      <c r="F8" s="257"/>
      <c r="G8" s="12"/>
      <c r="H8" s="12"/>
      <c r="I8" s="2"/>
    </row>
    <row r="9" spans="1:9" x14ac:dyDescent="0.25">
      <c r="A9" s="11">
        <v>6</v>
      </c>
      <c r="B9" s="12"/>
      <c r="C9" s="257"/>
      <c r="D9" s="12"/>
      <c r="E9" s="12"/>
      <c r="F9" s="257"/>
      <c r="G9" s="12"/>
      <c r="H9" s="12"/>
      <c r="I9" s="2"/>
    </row>
    <row r="10" spans="1:9" x14ac:dyDescent="0.25">
      <c r="A10" s="256">
        <v>7</v>
      </c>
      <c r="B10" s="12"/>
      <c r="C10" s="257"/>
      <c r="D10" s="12"/>
      <c r="E10" s="12"/>
      <c r="F10" s="257"/>
      <c r="G10" s="12"/>
      <c r="H10" s="12"/>
      <c r="I10" s="2"/>
    </row>
    <row r="11" spans="1:9" x14ac:dyDescent="0.25">
      <c r="A11" s="11">
        <v>8</v>
      </c>
      <c r="B11" s="12"/>
      <c r="C11" s="257"/>
      <c r="D11" s="12"/>
      <c r="E11" s="12"/>
      <c r="F11" s="257"/>
      <c r="G11" s="12"/>
      <c r="H11" s="12"/>
      <c r="I11" s="2"/>
    </row>
    <row r="12" spans="1:9" x14ac:dyDescent="0.25">
      <c r="A12" s="11">
        <v>9</v>
      </c>
      <c r="B12" s="12"/>
      <c r="C12" s="12"/>
      <c r="D12" s="12"/>
      <c r="E12" s="12"/>
      <c r="F12" s="12"/>
      <c r="G12" s="12"/>
      <c r="H12" s="12"/>
      <c r="I12" s="2"/>
    </row>
    <row r="13" spans="1:9" x14ac:dyDescent="0.25">
      <c r="A13" s="256">
        <v>10</v>
      </c>
      <c r="B13" s="12"/>
      <c r="C13" s="12"/>
      <c r="D13" s="12"/>
      <c r="E13" s="12"/>
      <c r="F13" s="12"/>
      <c r="G13" s="12"/>
      <c r="H13" s="12"/>
      <c r="I13" s="2"/>
    </row>
    <row r="14" spans="1:9" x14ac:dyDescent="0.25">
      <c r="A14" s="11">
        <v>11</v>
      </c>
      <c r="B14" s="12"/>
      <c r="C14" s="12"/>
      <c r="D14" s="12"/>
      <c r="E14" s="12"/>
      <c r="F14" s="12"/>
      <c r="G14" s="12"/>
      <c r="H14" s="12"/>
      <c r="I14" s="2"/>
    </row>
    <row r="15" spans="1:9" x14ac:dyDescent="0.25">
      <c r="A15" s="11">
        <v>12</v>
      </c>
      <c r="B15" s="12"/>
      <c r="C15" s="12"/>
      <c r="D15" s="12"/>
      <c r="E15" s="12"/>
      <c r="F15" s="12"/>
      <c r="G15" s="12"/>
      <c r="H15" s="12"/>
      <c r="I15" s="2"/>
    </row>
    <row r="16" spans="1:9" x14ac:dyDescent="0.25">
      <c r="A16" s="256">
        <v>13</v>
      </c>
      <c r="B16" s="12"/>
      <c r="C16" s="12"/>
      <c r="D16" s="12"/>
      <c r="E16" s="12"/>
      <c r="F16" s="12"/>
      <c r="G16" s="12"/>
      <c r="H16" s="12"/>
      <c r="I16" s="2"/>
    </row>
    <row r="17" spans="1:9" x14ac:dyDescent="0.25">
      <c r="A17" s="11">
        <v>14</v>
      </c>
      <c r="B17" s="12"/>
      <c r="C17" s="12"/>
      <c r="D17" s="12"/>
      <c r="E17" s="12"/>
      <c r="F17" s="12"/>
      <c r="G17" s="12"/>
      <c r="H17" s="12"/>
      <c r="I17" s="2"/>
    </row>
    <row r="18" spans="1:9" ht="6.6" customHeight="1" x14ac:dyDescent="0.25">
      <c r="A18" s="14"/>
      <c r="B18" s="14"/>
      <c r="C18" s="14"/>
      <c r="D18" s="14"/>
      <c r="E18" s="14"/>
      <c r="F18" s="14"/>
      <c r="G18" s="14"/>
      <c r="H18" s="2"/>
      <c r="I18" s="2"/>
    </row>
    <row r="19" spans="1:9" ht="10.5" customHeight="1" x14ac:dyDescent="0.25"/>
    <row r="20" spans="1:9" x14ac:dyDescent="0.25">
      <c r="H20" s="427"/>
      <c r="I20" s="427"/>
    </row>
    <row r="51" spans="1:1" x14ac:dyDescent="0.25">
      <c r="A51" s="15"/>
    </row>
  </sheetData>
  <protectedRanges>
    <protectedRange sqref="A4:H17" name="Bereich1"/>
  </protectedRanges>
  <mergeCells count="1">
    <mergeCell ref="H20:I20"/>
  </mergeCells>
  <pageMargins left="0.78740157480314965" right="0.78740157480314965" top="0.98425196850393704" bottom="0.98425196850393704" header="0.51181102362204722" footer="0.51181102362204722"/>
  <pageSetup paperSize="9" scale="60" fitToHeight="0" orientation="landscape" horizontalDpi="4294967293" r:id="rId1"/>
  <headerFooter alignWithMargins="0">
    <oddHeader>&amp;A</oddHeader>
    <oddFooter>&amp;C&amp;D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92D050"/>
    <pageSetUpPr fitToPage="1"/>
  </sheetPr>
  <dimension ref="A1:S19"/>
  <sheetViews>
    <sheetView zoomScale="80" zoomScaleNormal="80" zoomScaleSheetLayoutView="80" workbookViewId="0"/>
  </sheetViews>
  <sheetFormatPr baseColWidth="10" defaultColWidth="13" defaultRowHeight="13.8" x14ac:dyDescent="0.25"/>
  <cols>
    <col min="1" max="1" width="3.5546875" style="65" customWidth="1"/>
    <col min="2" max="2" width="22.109375" style="65" customWidth="1"/>
    <col min="3" max="3" width="20.6640625" style="65" customWidth="1"/>
    <col min="4" max="4" width="31.6640625" style="65" customWidth="1"/>
    <col min="5" max="5" width="14.109375" style="65" customWidth="1"/>
    <col min="6" max="6" width="20.33203125" style="66" customWidth="1"/>
    <col min="7" max="7" width="18.6640625" style="66" customWidth="1"/>
    <col min="8" max="8" width="11.44140625" style="66" customWidth="1"/>
    <col min="9" max="9" width="1" style="65" customWidth="1"/>
    <col min="10" max="10" width="6.6640625" style="67" customWidth="1"/>
    <col min="11" max="11" width="1" style="67" customWidth="1"/>
    <col min="12" max="12" width="29.44140625" style="67" customWidth="1"/>
    <col min="13" max="13" width="0.88671875" style="65" customWidth="1"/>
    <col min="14" max="14" width="2.6640625" style="65" customWidth="1"/>
    <col min="15" max="16" width="13" style="65" customWidth="1"/>
    <col min="17" max="17" width="16.109375" style="65" customWidth="1"/>
    <col min="18" max="16384" width="13" style="65"/>
  </cols>
  <sheetData>
    <row r="1" spans="1:19" s="47" customFormat="1" ht="115.2" customHeight="1" x14ac:dyDescent="0.25">
      <c r="A1" s="142" t="s">
        <v>8</v>
      </c>
      <c r="B1" s="48"/>
      <c r="C1" s="49"/>
      <c r="D1" s="50"/>
      <c r="E1" s="51"/>
      <c r="F1" s="375" t="s">
        <v>192</v>
      </c>
      <c r="G1" s="374" t="s">
        <v>193</v>
      </c>
      <c r="H1" s="374" t="s">
        <v>181</v>
      </c>
      <c r="J1" s="373"/>
      <c r="K1" s="53"/>
      <c r="L1" s="52"/>
    </row>
    <row r="2" spans="1:19" s="47" customFormat="1" ht="27.6" x14ac:dyDescent="0.25">
      <c r="A2" s="371" t="s">
        <v>2</v>
      </c>
      <c r="B2" s="54" t="s">
        <v>135</v>
      </c>
      <c r="C2" s="313" t="s">
        <v>218</v>
      </c>
      <c r="D2" s="372" t="s">
        <v>6</v>
      </c>
      <c r="E2" s="372" t="s">
        <v>129</v>
      </c>
      <c r="F2" s="372" t="s">
        <v>177</v>
      </c>
      <c r="G2" s="372" t="s">
        <v>176</v>
      </c>
      <c r="H2" s="372" t="s">
        <v>30</v>
      </c>
      <c r="I2" s="372"/>
      <c r="J2" s="372" t="s">
        <v>7</v>
      </c>
      <c r="K2" s="372"/>
      <c r="L2" s="372" t="s">
        <v>3</v>
      </c>
      <c r="M2" s="55"/>
    </row>
    <row r="3" spans="1:19" s="61" customFormat="1" x14ac:dyDescent="0.25">
      <c r="A3" s="56">
        <v>1</v>
      </c>
      <c r="B3" s="63">
        <f>'1 - Past and future impacts'!D4</f>
        <v>0</v>
      </c>
      <c r="C3" s="63">
        <f>'1 - Past and future impacts'!E4</f>
        <v>0</v>
      </c>
      <c r="D3" s="349"/>
      <c r="E3" s="57"/>
      <c r="F3" s="122"/>
      <c r="G3" s="122"/>
      <c r="H3" s="122"/>
      <c r="I3" s="60"/>
      <c r="J3" s="122"/>
      <c r="K3" s="60"/>
      <c r="L3" s="57"/>
      <c r="M3" s="14"/>
    </row>
    <row r="4" spans="1:19" s="61" customFormat="1" x14ac:dyDescent="0.25">
      <c r="A4" s="56">
        <v>2</v>
      </c>
      <c r="B4" s="63">
        <f>'1 - Past and future impacts'!D5</f>
        <v>0</v>
      </c>
      <c r="C4" s="63">
        <f>'1 - Past and future impacts'!E5</f>
        <v>0</v>
      </c>
      <c r="D4" s="349"/>
      <c r="E4" s="57"/>
      <c r="F4" s="122"/>
      <c r="G4" s="122"/>
      <c r="H4" s="122"/>
      <c r="I4" s="60"/>
      <c r="J4" s="122"/>
      <c r="K4" s="60"/>
      <c r="L4" s="57"/>
      <c r="M4" s="14"/>
    </row>
    <row r="5" spans="1:19" s="62" customFormat="1" x14ac:dyDescent="0.25">
      <c r="A5" s="56">
        <v>3</v>
      </c>
      <c r="B5" s="63">
        <f>'1 - Past and future impacts'!D6</f>
        <v>0</v>
      </c>
      <c r="C5" s="63">
        <f>'1 - Past and future impacts'!E6</f>
        <v>0</v>
      </c>
      <c r="D5" s="63"/>
      <c r="E5" s="57"/>
      <c r="F5" s="122"/>
      <c r="G5" s="122"/>
      <c r="H5" s="122"/>
      <c r="I5" s="60"/>
      <c r="J5" s="122"/>
      <c r="K5" s="60"/>
      <c r="L5" s="57"/>
      <c r="M5" s="14"/>
    </row>
    <row r="6" spans="1:19" s="62" customFormat="1" x14ac:dyDescent="0.25">
      <c r="A6" s="56">
        <v>4</v>
      </c>
      <c r="B6" s="63">
        <f>'1 - Past and future impacts'!D7</f>
        <v>0</v>
      </c>
      <c r="C6" s="63">
        <f>'1 - Past and future impacts'!E7</f>
        <v>0</v>
      </c>
      <c r="D6" s="63"/>
      <c r="E6" s="57"/>
      <c r="F6" s="122"/>
      <c r="G6" s="122"/>
      <c r="H6" s="122"/>
      <c r="I6" s="60"/>
      <c r="J6" s="122"/>
      <c r="K6" s="60"/>
      <c r="L6" s="57"/>
      <c r="M6" s="14"/>
    </row>
    <row r="7" spans="1:19" s="61" customFormat="1" x14ac:dyDescent="0.25">
      <c r="A7" s="56">
        <v>5</v>
      </c>
      <c r="B7" s="63">
        <f>'1 - Past and future impacts'!D8</f>
        <v>0</v>
      </c>
      <c r="C7" s="63">
        <f>'1 - Past and future impacts'!E8</f>
        <v>0</v>
      </c>
      <c r="D7" s="63"/>
      <c r="E7" s="57"/>
      <c r="F7" s="122"/>
      <c r="G7" s="122"/>
      <c r="H7" s="122"/>
      <c r="I7" s="60"/>
      <c r="J7" s="122"/>
      <c r="K7" s="60"/>
      <c r="L7" s="57"/>
      <c r="M7" s="14"/>
    </row>
    <row r="8" spans="1:19" s="64" customFormat="1" x14ac:dyDescent="0.25">
      <c r="A8" s="56">
        <v>6</v>
      </c>
      <c r="B8" s="63">
        <f>'1 - Past and future impacts'!D9</f>
        <v>0</v>
      </c>
      <c r="C8" s="63">
        <f>'1 - Past and future impacts'!E9</f>
        <v>0</v>
      </c>
      <c r="D8" s="63"/>
      <c r="E8" s="57"/>
      <c r="F8" s="122"/>
      <c r="G8" s="122"/>
      <c r="H8" s="122"/>
      <c r="I8" s="60"/>
      <c r="J8" s="122"/>
      <c r="K8" s="60"/>
      <c r="L8" s="57"/>
      <c r="M8" s="14"/>
      <c r="S8" s="61"/>
    </row>
    <row r="9" spans="1:19" s="64" customFormat="1" x14ac:dyDescent="0.25">
      <c r="A9" s="56">
        <v>7</v>
      </c>
      <c r="B9" s="63">
        <f>'1 - Past and future impacts'!D10</f>
        <v>0</v>
      </c>
      <c r="C9" s="63">
        <f>'1 - Past and future impacts'!E10</f>
        <v>0</v>
      </c>
      <c r="D9" s="63"/>
      <c r="E9" s="57"/>
      <c r="F9" s="59"/>
      <c r="G9" s="59"/>
      <c r="H9" s="59"/>
      <c r="I9" s="60"/>
      <c r="J9" s="147"/>
      <c r="K9" s="60"/>
      <c r="L9" s="57"/>
      <c r="M9" s="14"/>
    </row>
    <row r="10" spans="1:19" s="64" customFormat="1" x14ac:dyDescent="0.25">
      <c r="A10" s="56">
        <v>8</v>
      </c>
      <c r="B10" s="63">
        <f>'1 - Past and future impacts'!D11</f>
        <v>0</v>
      </c>
      <c r="C10" s="63">
        <f>'1 - Past and future impacts'!E11</f>
        <v>0</v>
      </c>
      <c r="D10" s="63"/>
      <c r="E10" s="57"/>
      <c r="F10" s="59"/>
      <c r="G10" s="59"/>
      <c r="H10" s="59"/>
      <c r="I10" s="60"/>
      <c r="J10" s="147"/>
      <c r="K10" s="60"/>
      <c r="L10" s="57"/>
      <c r="M10" s="14"/>
    </row>
    <row r="11" spans="1:19" s="64" customFormat="1" x14ac:dyDescent="0.25">
      <c r="A11" s="56">
        <v>9</v>
      </c>
      <c r="B11" s="63">
        <f>'1 - Past and future impacts'!D12</f>
        <v>0</v>
      </c>
      <c r="C11" s="63">
        <f>'1 - Past and future impacts'!E12</f>
        <v>0</v>
      </c>
      <c r="D11" s="63"/>
      <c r="E11" s="57"/>
      <c r="F11" s="59"/>
      <c r="G11" s="59"/>
      <c r="H11" s="59"/>
      <c r="I11" s="60"/>
      <c r="J11" s="147"/>
      <c r="K11" s="60"/>
      <c r="L11" s="57"/>
      <c r="M11" s="14"/>
    </row>
    <row r="12" spans="1:19" s="64" customFormat="1" x14ac:dyDescent="0.25">
      <c r="A12" s="56">
        <v>10</v>
      </c>
      <c r="B12" s="63">
        <f>'1 - Past and future impacts'!D13</f>
        <v>0</v>
      </c>
      <c r="C12" s="63">
        <f>'1 - Past and future impacts'!E13</f>
        <v>0</v>
      </c>
      <c r="D12" s="63"/>
      <c r="E12" s="57"/>
      <c r="F12" s="59"/>
      <c r="G12" s="59"/>
      <c r="H12" s="59"/>
      <c r="I12" s="60"/>
      <c r="J12" s="147"/>
      <c r="K12" s="60"/>
      <c r="L12" s="57"/>
      <c r="M12" s="14"/>
    </row>
    <row r="13" spans="1:19" s="64" customFormat="1" x14ac:dyDescent="0.25">
      <c r="A13" s="56">
        <v>11</v>
      </c>
      <c r="B13" s="63">
        <f>'1 - Past and future impacts'!D14</f>
        <v>0</v>
      </c>
      <c r="C13" s="63">
        <f>'1 - Past and future impacts'!E14</f>
        <v>0</v>
      </c>
      <c r="D13" s="63"/>
      <c r="E13" s="57"/>
      <c r="F13" s="59"/>
      <c r="G13" s="59"/>
      <c r="H13" s="59"/>
      <c r="I13" s="60"/>
      <c r="J13" s="147"/>
      <c r="K13" s="60"/>
      <c r="L13" s="57"/>
      <c r="M13" s="14"/>
    </row>
    <row r="14" spans="1:19" s="64" customFormat="1" x14ac:dyDescent="0.25">
      <c r="A14" s="56">
        <v>12</v>
      </c>
      <c r="B14" s="63">
        <f>'1 - Past and future impacts'!D15</f>
        <v>0</v>
      </c>
      <c r="C14" s="63">
        <f>'1 - Past and future impacts'!E15</f>
        <v>0</v>
      </c>
      <c r="D14" s="63"/>
      <c r="E14" s="57"/>
      <c r="F14" s="59"/>
      <c r="G14" s="59"/>
      <c r="H14" s="59"/>
      <c r="I14" s="60"/>
      <c r="J14" s="147"/>
      <c r="K14" s="60"/>
      <c r="L14" s="57"/>
      <c r="M14" s="14"/>
    </row>
    <row r="15" spans="1:19" s="64" customFormat="1" x14ac:dyDescent="0.25">
      <c r="A15" s="56">
        <v>13</v>
      </c>
      <c r="B15" s="63">
        <f>'1 - Past and future impacts'!D16</f>
        <v>0</v>
      </c>
      <c r="C15" s="63">
        <f>'1 - Past and future impacts'!E16</f>
        <v>0</v>
      </c>
      <c r="D15" s="63"/>
      <c r="E15" s="57"/>
      <c r="F15" s="59"/>
      <c r="G15" s="59"/>
      <c r="H15" s="59"/>
      <c r="I15" s="60"/>
      <c r="J15" s="147"/>
      <c r="K15" s="60"/>
      <c r="L15" s="57"/>
      <c r="M15" s="14"/>
    </row>
    <row r="16" spans="1:19" s="64" customFormat="1" x14ac:dyDescent="0.25">
      <c r="A16" s="56">
        <v>14</v>
      </c>
      <c r="B16" s="63">
        <f>'1 - Past and future impacts'!D17</f>
        <v>0</v>
      </c>
      <c r="C16" s="63">
        <f>'1 - Past and future impacts'!E17</f>
        <v>0</v>
      </c>
      <c r="D16" s="63"/>
      <c r="E16" s="57"/>
      <c r="F16" s="59"/>
      <c r="G16" s="59"/>
      <c r="H16" s="59"/>
      <c r="I16" s="60"/>
      <c r="J16" s="147"/>
      <c r="K16" s="60"/>
      <c r="L16" s="57"/>
      <c r="M16" s="14"/>
    </row>
    <row r="17" spans="1:13" ht="4.5" customHeight="1" x14ac:dyDescent="0.25">
      <c r="A17" s="14"/>
      <c r="B17" s="14"/>
      <c r="C17" s="14"/>
      <c r="D17" s="14"/>
      <c r="E17" s="14"/>
      <c r="F17" s="14"/>
      <c r="G17" s="14"/>
      <c r="H17" s="14"/>
      <c r="I17" s="14"/>
      <c r="J17" s="14"/>
      <c r="K17" s="14"/>
      <c r="L17" s="14"/>
      <c r="M17" s="14"/>
    </row>
    <row r="19" spans="1:13" x14ac:dyDescent="0.25">
      <c r="L19" s="428"/>
      <c r="M19" s="428"/>
    </row>
  </sheetData>
  <protectedRanges>
    <protectedRange sqref="A3:L16" name="Bereich1"/>
    <protectedRange sqref="A17" name="Bereich1_1_1"/>
    <protectedRange sqref="B17:L17" name="Bereich1_1_2"/>
    <protectedRange sqref="M2:M17" name="Bereich1_1_3"/>
  </protectedRanges>
  <mergeCells count="1">
    <mergeCell ref="L19:M19"/>
  </mergeCells>
  <phoneticPr fontId="8" type="noConversion"/>
  <pageMargins left="0.23622047244094491" right="0.23622047244094491" top="0.39370078740157483" bottom="0.39370078740157483" header="0.31496062992125984" footer="0.39370078740157483"/>
  <pageSetup paperSize="9" scale="81" fitToHeight="0" orientation="landscape" r:id="rId1"/>
  <headerFooter>
    <oddHeader>&amp;A</oddHeader>
    <oddFooter>&amp;C&amp;D</oddFooter>
  </headerFooter>
  <rowBreaks count="1" manualBreakCount="1">
    <brk id="16" max="15" man="1"/>
  </rowBreaks>
  <colBreaks count="1" manualBreakCount="1">
    <brk id="14" max="1048575" man="1"/>
  </colBreak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37"/>
  <sheetViews>
    <sheetView zoomScale="80" zoomScaleNormal="80" zoomScaleSheetLayoutView="80" workbookViewId="0"/>
  </sheetViews>
  <sheetFormatPr baseColWidth="10" defaultColWidth="11.44140625" defaultRowHeight="13.8" x14ac:dyDescent="0.25"/>
  <cols>
    <col min="1" max="1" width="5.44140625" style="13" customWidth="1"/>
    <col min="2" max="2" width="13" style="13" customWidth="1"/>
    <col min="3" max="7" width="27.33203125" style="13" customWidth="1"/>
    <col min="8" max="16384" width="11.44140625" style="16"/>
  </cols>
  <sheetData>
    <row r="1" spans="1:7" ht="29.25" customHeight="1" thickBot="1" x14ac:dyDescent="0.3">
      <c r="A1" s="78" t="s">
        <v>60</v>
      </c>
      <c r="B1" s="68"/>
      <c r="C1" s="68"/>
      <c r="D1" s="68"/>
      <c r="E1" s="68"/>
      <c r="F1" s="68"/>
      <c r="G1" s="77"/>
    </row>
    <row r="2" spans="1:7" ht="80.099999999999994" customHeight="1" x14ac:dyDescent="0.25">
      <c r="A2" s="429" t="s">
        <v>178</v>
      </c>
      <c r="B2" s="69" t="s">
        <v>69</v>
      </c>
      <c r="C2" s="284"/>
      <c r="D2" s="285"/>
      <c r="E2" s="286"/>
      <c r="F2" s="298"/>
      <c r="G2" s="297"/>
    </row>
    <row r="3" spans="1:7" ht="80.099999999999994" customHeight="1" x14ac:dyDescent="0.25">
      <c r="A3" s="429"/>
      <c r="B3" s="70" t="s">
        <v>63</v>
      </c>
      <c r="C3" s="287"/>
      <c r="D3" s="288"/>
      <c r="E3" s="288"/>
      <c r="F3" s="299"/>
      <c r="G3" s="289"/>
    </row>
    <row r="4" spans="1:7" ht="80.099999999999994" customHeight="1" x14ac:dyDescent="0.25">
      <c r="A4" s="429"/>
      <c r="B4" s="71" t="s">
        <v>61</v>
      </c>
      <c r="C4" s="287"/>
      <c r="D4" s="290"/>
      <c r="E4" s="288"/>
      <c r="F4" s="291"/>
      <c r="G4" s="292"/>
    </row>
    <row r="5" spans="1:7" ht="80.099999999999994" customHeight="1" x14ac:dyDescent="0.25">
      <c r="A5" s="429"/>
      <c r="B5" s="71" t="s">
        <v>62</v>
      </c>
      <c r="C5" s="287"/>
      <c r="D5" s="290"/>
      <c r="E5" s="293"/>
      <c r="F5" s="291"/>
      <c r="G5" s="292"/>
    </row>
    <row r="6" spans="1:7" ht="80.099999999999994" customHeight="1" thickBot="1" x14ac:dyDescent="0.3">
      <c r="A6" s="429"/>
      <c r="B6" s="72" t="s">
        <v>70</v>
      </c>
      <c r="C6" s="294"/>
      <c r="D6" s="295"/>
      <c r="E6" s="295"/>
      <c r="F6" s="295"/>
      <c r="G6" s="296"/>
    </row>
    <row r="7" spans="1:7" ht="80.099999999999994" customHeight="1" thickBot="1" x14ac:dyDescent="0.3">
      <c r="A7" s="429"/>
      <c r="B7" s="73"/>
      <c r="C7" s="74" t="s">
        <v>70</v>
      </c>
      <c r="D7" s="75" t="s">
        <v>62</v>
      </c>
      <c r="E7" s="75" t="s">
        <v>61</v>
      </c>
      <c r="F7" s="75" t="s">
        <v>63</v>
      </c>
      <c r="G7" s="76" t="s">
        <v>69</v>
      </c>
    </row>
    <row r="8" spans="1:7" ht="35.4" customHeight="1" x14ac:dyDescent="0.25">
      <c r="B8" s="430" t="s">
        <v>179</v>
      </c>
      <c r="C8" s="430"/>
      <c r="D8" s="430"/>
      <c r="E8" s="430"/>
      <c r="F8" s="430"/>
      <c r="G8" s="430"/>
    </row>
    <row r="9" spans="1:7" x14ac:dyDescent="0.25">
      <c r="B9" s="315"/>
      <c r="C9" s="316" t="s">
        <v>190</v>
      </c>
      <c r="D9" s="317" t="s">
        <v>187</v>
      </c>
      <c r="E9" s="318" t="s">
        <v>188</v>
      </c>
      <c r="F9" s="319" t="s">
        <v>189</v>
      </c>
    </row>
    <row r="37" spans="1:1" x14ac:dyDescent="0.25">
      <c r="A37" s="15"/>
    </row>
  </sheetData>
  <protectedRanges>
    <protectedRange sqref="A2:A3" name="Bereich1_4"/>
  </protectedRanges>
  <mergeCells count="2">
    <mergeCell ref="A2:A7"/>
    <mergeCell ref="B8:G8"/>
  </mergeCells>
  <pageMargins left="0.70866141732283472" right="0.70866141732283472" top="0.78740157480314965" bottom="0.78740157480314965" header="0.31496062992125984" footer="0.31496062992125984"/>
  <pageSetup paperSize="9" scale="86" fitToHeight="0" orientation="landscape" r:id="rId1"/>
  <headerFooter>
    <oddHeader>&amp;A</oddHeader>
    <oddFooter>&amp;C&amp;D</oddFooter>
  </headerFooter>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R18"/>
  <sheetViews>
    <sheetView zoomScale="80" zoomScaleNormal="80" zoomScaleSheetLayoutView="100" zoomScalePageLayoutView="70" workbookViewId="0">
      <pane ySplit="3" topLeftCell="A4" activePane="bottomLeft" state="frozen"/>
      <selection activeCell="H25" sqref="H25"/>
      <selection pane="bottomLeft"/>
    </sheetView>
  </sheetViews>
  <sheetFormatPr baseColWidth="10" defaultColWidth="11.44140625" defaultRowHeight="13.8" x14ac:dyDescent="0.25"/>
  <cols>
    <col min="1" max="1" width="3.33203125" style="65" customWidth="1"/>
    <col min="2" max="2" width="21.109375" style="274" customWidth="1"/>
    <col min="3" max="3" width="20.33203125" style="274" customWidth="1"/>
    <col min="4" max="5" width="21.109375" style="274" customWidth="1"/>
    <col min="6" max="6" width="6.88671875" style="65" customWidth="1"/>
    <col min="7" max="7" width="6.44140625" style="65" customWidth="1"/>
    <col min="8" max="8" width="6.33203125" style="65" customWidth="1"/>
    <col min="9" max="9" width="10.5546875" style="274" customWidth="1"/>
    <col min="10" max="11" width="11.88671875" style="66" bestFit="1" customWidth="1"/>
    <col min="12" max="12" width="11.44140625" style="66" customWidth="1"/>
    <col min="13" max="13" width="1" style="65" customWidth="1"/>
    <col min="14" max="14" width="6.6640625" style="67" customWidth="1"/>
    <col min="15" max="15" width="1" style="67" customWidth="1"/>
    <col min="16" max="16" width="29.44140625" style="67" customWidth="1"/>
    <col min="17" max="17" width="0.6640625" style="274" customWidth="1"/>
    <col min="18" max="18" width="2" style="274" customWidth="1"/>
    <col min="19" max="16384" width="11.44140625" style="274"/>
  </cols>
  <sheetData>
    <row r="1" spans="1:18" s="260" customFormat="1" ht="24.6" customHeight="1" x14ac:dyDescent="0.25">
      <c r="A1" s="258" t="s">
        <v>159</v>
      </c>
      <c r="B1" s="259"/>
      <c r="C1" s="133"/>
      <c r="D1" s="259"/>
      <c r="E1" s="259"/>
      <c r="F1" s="431" t="s">
        <v>197</v>
      </c>
      <c r="G1" s="431"/>
      <c r="H1" s="431"/>
      <c r="I1" s="82"/>
      <c r="J1" s="404"/>
      <c r="K1" s="404"/>
      <c r="L1" s="404"/>
      <c r="M1" s="404"/>
      <c r="N1" s="405"/>
      <c r="O1" s="45"/>
      <c r="P1" s="46"/>
    </row>
    <row r="2" spans="1:18" s="260" customFormat="1" ht="112.2" customHeight="1" x14ac:dyDescent="0.25">
      <c r="A2" s="261"/>
      <c r="B2" s="262"/>
      <c r="C2" s="133"/>
      <c r="D2" s="262"/>
      <c r="E2" s="262"/>
      <c r="F2" s="432" t="s">
        <v>160</v>
      </c>
      <c r="G2" s="432" t="s">
        <v>161</v>
      </c>
      <c r="H2" s="432" t="s">
        <v>162</v>
      </c>
      <c r="I2" s="82"/>
      <c r="J2" s="406" t="s">
        <v>194</v>
      </c>
      <c r="K2" s="407" t="s">
        <v>195</v>
      </c>
      <c r="L2" s="407" t="s">
        <v>182</v>
      </c>
      <c r="M2" s="47"/>
      <c r="N2" s="408"/>
      <c r="O2" s="53"/>
      <c r="P2" s="52"/>
    </row>
    <row r="3" spans="1:18" s="263" customFormat="1" ht="27.6" x14ac:dyDescent="0.25">
      <c r="A3" s="378" t="s">
        <v>2</v>
      </c>
      <c r="B3" s="264" t="s">
        <v>28</v>
      </c>
      <c r="C3" s="376" t="s">
        <v>163</v>
      </c>
      <c r="D3" s="376" t="s">
        <v>164</v>
      </c>
      <c r="E3" s="377" t="s">
        <v>196</v>
      </c>
      <c r="F3" s="432"/>
      <c r="G3" s="432"/>
      <c r="H3" s="432"/>
      <c r="I3" s="376" t="s">
        <v>180</v>
      </c>
      <c r="J3" s="409" t="s">
        <v>177</v>
      </c>
      <c r="K3" s="409" t="s">
        <v>176</v>
      </c>
      <c r="L3" s="409" t="s">
        <v>198</v>
      </c>
      <c r="M3" s="409"/>
      <c r="N3" s="409" t="s">
        <v>7</v>
      </c>
      <c r="O3" s="372"/>
      <c r="P3" s="372" t="s">
        <v>3</v>
      </c>
      <c r="Q3" s="265"/>
      <c r="R3" s="266"/>
    </row>
    <row r="4" spans="1:18" s="266" customFormat="1" x14ac:dyDescent="0.25">
      <c r="A4" s="124">
        <v>1</v>
      </c>
      <c r="B4" s="268">
        <f>'1 - Past and future impacts'!B4</f>
        <v>0</v>
      </c>
      <c r="C4" s="350"/>
      <c r="D4" s="350"/>
      <c r="E4" s="350"/>
      <c r="F4" s="267"/>
      <c r="G4" s="267"/>
      <c r="H4" s="267"/>
      <c r="I4" s="268"/>
      <c r="J4" s="410"/>
      <c r="K4" s="410"/>
      <c r="L4" s="410"/>
      <c r="M4" s="411"/>
      <c r="N4" s="410"/>
      <c r="O4" s="60"/>
      <c r="P4" s="63"/>
      <c r="Q4" s="270"/>
    </row>
    <row r="5" spans="1:18" s="266" customFormat="1" x14ac:dyDescent="0.25">
      <c r="A5" s="124">
        <v>2</v>
      </c>
      <c r="B5" s="268">
        <f>'1 - Past and future impacts'!B5</f>
        <v>0</v>
      </c>
      <c r="C5" s="350"/>
      <c r="D5" s="350"/>
      <c r="E5" s="350"/>
      <c r="F5" s="267"/>
      <c r="G5" s="267"/>
      <c r="H5" s="267"/>
      <c r="I5" s="268"/>
      <c r="J5" s="410"/>
      <c r="K5" s="410"/>
      <c r="L5" s="410"/>
      <c r="M5" s="411"/>
      <c r="N5" s="410"/>
      <c r="O5" s="60"/>
      <c r="P5" s="63"/>
      <c r="Q5" s="270"/>
    </row>
    <row r="6" spans="1:18" s="263" customFormat="1" x14ac:dyDescent="0.25">
      <c r="A6" s="124">
        <v>3</v>
      </c>
      <c r="B6" s="268">
        <f>'1 - Past and future impacts'!B6</f>
        <v>0</v>
      </c>
      <c r="C6" s="350"/>
      <c r="D6" s="350"/>
      <c r="E6" s="350"/>
      <c r="F6" s="300"/>
      <c r="G6" s="300"/>
      <c r="H6" s="300"/>
      <c r="I6" s="269"/>
      <c r="J6" s="410"/>
      <c r="K6" s="410"/>
      <c r="L6" s="410"/>
      <c r="M6" s="411"/>
      <c r="N6" s="410"/>
      <c r="O6" s="60"/>
      <c r="P6" s="63"/>
      <c r="Q6" s="270"/>
    </row>
    <row r="7" spans="1:18" s="263" customFormat="1" x14ac:dyDescent="0.25">
      <c r="A7" s="124">
        <v>4</v>
      </c>
      <c r="B7" s="268">
        <f>'1 - Past and future impacts'!B4</f>
        <v>0</v>
      </c>
      <c r="C7" s="350"/>
      <c r="D7" s="350"/>
      <c r="E7" s="350"/>
      <c r="F7" s="300"/>
      <c r="G7" s="300"/>
      <c r="H7" s="300"/>
      <c r="I7" s="269"/>
      <c r="J7" s="410"/>
      <c r="K7" s="410"/>
      <c r="L7" s="410"/>
      <c r="M7" s="411"/>
      <c r="N7" s="410"/>
      <c r="O7" s="60"/>
      <c r="P7" s="63"/>
      <c r="Q7" s="270"/>
    </row>
    <row r="8" spans="1:18" s="263" customFormat="1" x14ac:dyDescent="0.25">
      <c r="A8" s="124">
        <v>5</v>
      </c>
      <c r="B8" s="268">
        <f>'1 - Past and future impacts'!B5</f>
        <v>0</v>
      </c>
      <c r="C8" s="351"/>
      <c r="D8" s="350"/>
      <c r="E8" s="350"/>
      <c r="F8" s="301"/>
      <c r="G8" s="301"/>
      <c r="H8" s="301"/>
      <c r="I8" s="269"/>
      <c r="J8" s="410"/>
      <c r="K8" s="410"/>
      <c r="L8" s="410"/>
      <c r="M8" s="411"/>
      <c r="N8" s="410"/>
      <c r="O8" s="60"/>
      <c r="P8" s="63"/>
      <c r="Q8" s="270"/>
    </row>
    <row r="9" spans="1:18" s="263" customFormat="1" x14ac:dyDescent="0.25">
      <c r="A9" s="124">
        <v>6</v>
      </c>
      <c r="B9" s="268">
        <f>'1 - Past and future impacts'!B6</f>
        <v>0</v>
      </c>
      <c r="C9" s="352"/>
      <c r="D9" s="350"/>
      <c r="E9" s="352"/>
      <c r="F9" s="300"/>
      <c r="G9" s="300"/>
      <c r="H9" s="300"/>
      <c r="I9" s="269"/>
      <c r="J9" s="410"/>
      <c r="K9" s="410"/>
      <c r="L9" s="410"/>
      <c r="M9" s="411"/>
      <c r="N9" s="410"/>
      <c r="O9" s="60"/>
      <c r="P9" s="63"/>
      <c r="Q9" s="270"/>
    </row>
    <row r="10" spans="1:18" s="263" customFormat="1" x14ac:dyDescent="0.25">
      <c r="A10" s="124">
        <v>7</v>
      </c>
      <c r="B10" s="268">
        <f>'1 - Past and future impacts'!B7</f>
        <v>0</v>
      </c>
      <c r="C10" s="352"/>
      <c r="D10" s="352"/>
      <c r="E10" s="350"/>
      <c r="F10" s="300"/>
      <c r="G10" s="300"/>
      <c r="H10" s="300"/>
      <c r="I10" s="269"/>
      <c r="J10" s="412"/>
      <c r="K10" s="412"/>
      <c r="L10" s="412"/>
      <c r="M10" s="411"/>
      <c r="N10" s="413"/>
      <c r="O10" s="60"/>
      <c r="P10" s="63"/>
      <c r="Q10" s="270"/>
    </row>
    <row r="11" spans="1:18" s="263" customFormat="1" x14ac:dyDescent="0.25">
      <c r="A11" s="124">
        <v>8</v>
      </c>
      <c r="B11" s="268">
        <f>'1 - Past and future impacts'!B8</f>
        <v>0</v>
      </c>
      <c r="C11" s="352"/>
      <c r="D11" s="352"/>
      <c r="E11" s="352"/>
      <c r="F11" s="300"/>
      <c r="G11" s="300"/>
      <c r="H11" s="300"/>
      <c r="I11" s="269"/>
      <c r="J11" s="412"/>
      <c r="K11" s="412"/>
      <c r="L11" s="412"/>
      <c r="M11" s="411"/>
      <c r="N11" s="413"/>
      <c r="O11" s="60"/>
      <c r="P11" s="63"/>
      <c r="Q11" s="270"/>
    </row>
    <row r="12" spans="1:18" s="263" customFormat="1" x14ac:dyDescent="0.25">
      <c r="A12" s="124">
        <v>9</v>
      </c>
      <c r="B12" s="268">
        <f>'1 - Past and future impacts'!B9</f>
        <v>0</v>
      </c>
      <c r="C12" s="352"/>
      <c r="D12" s="352"/>
      <c r="E12" s="352"/>
      <c r="F12" s="302"/>
      <c r="G12" s="302"/>
      <c r="H12" s="302"/>
      <c r="I12" s="269"/>
      <c r="J12" s="412"/>
      <c r="K12" s="412"/>
      <c r="L12" s="412"/>
      <c r="M12" s="412"/>
      <c r="N12" s="412"/>
      <c r="O12" s="59"/>
      <c r="P12" s="353"/>
      <c r="Q12" s="270"/>
    </row>
    <row r="13" spans="1:18" s="263" customFormat="1" x14ac:dyDescent="0.25">
      <c r="A13" s="124">
        <v>10</v>
      </c>
      <c r="B13" s="268">
        <f>'1 - Past and future impacts'!B10</f>
        <v>0</v>
      </c>
      <c r="C13" s="352"/>
      <c r="D13" s="352"/>
      <c r="E13" s="352"/>
      <c r="F13" s="302"/>
      <c r="G13" s="302"/>
      <c r="H13" s="302"/>
      <c r="I13" s="269"/>
      <c r="J13" s="412"/>
      <c r="K13" s="412"/>
      <c r="L13" s="412"/>
      <c r="M13" s="412"/>
      <c r="N13" s="412"/>
      <c r="O13" s="59"/>
      <c r="P13" s="353"/>
      <c r="Q13" s="270"/>
    </row>
    <row r="14" spans="1:18" s="263" customFormat="1" x14ac:dyDescent="0.25">
      <c r="A14" s="124">
        <v>11</v>
      </c>
      <c r="B14" s="268">
        <f>'1 - Past and future impacts'!B11</f>
        <v>0</v>
      </c>
      <c r="C14" s="352"/>
      <c r="D14" s="352"/>
      <c r="E14" s="352"/>
      <c r="F14" s="271"/>
      <c r="G14" s="271"/>
      <c r="H14" s="271"/>
      <c r="I14" s="269"/>
      <c r="J14" s="412"/>
      <c r="K14" s="412"/>
      <c r="L14" s="412"/>
      <c r="M14" s="412"/>
      <c r="N14" s="412"/>
      <c r="O14" s="59"/>
      <c r="P14" s="353"/>
      <c r="Q14" s="270"/>
    </row>
    <row r="15" spans="1:18" s="263" customFormat="1" x14ac:dyDescent="0.25">
      <c r="A15" s="124">
        <v>12</v>
      </c>
      <c r="B15" s="268">
        <f>'1 - Past and future impacts'!B12</f>
        <v>0</v>
      </c>
      <c r="C15" s="352"/>
      <c r="D15" s="352"/>
      <c r="E15" s="352"/>
      <c r="F15" s="271"/>
      <c r="G15" s="271"/>
      <c r="H15" s="271"/>
      <c r="I15" s="269"/>
      <c r="J15" s="412"/>
      <c r="K15" s="412"/>
      <c r="L15" s="412"/>
      <c r="M15" s="412"/>
      <c r="N15" s="412"/>
      <c r="O15" s="59"/>
      <c r="P15" s="353"/>
      <c r="Q15" s="270"/>
    </row>
    <row r="16" spans="1:18" s="263" customFormat="1" x14ac:dyDescent="0.25">
      <c r="A16" s="124">
        <v>13</v>
      </c>
      <c r="B16" s="268">
        <f>'1 - Past and future impacts'!B13</f>
        <v>0</v>
      </c>
      <c r="C16" s="352"/>
      <c r="D16" s="352"/>
      <c r="E16" s="352"/>
      <c r="F16" s="271"/>
      <c r="G16" s="271"/>
      <c r="H16" s="271"/>
      <c r="I16" s="269"/>
      <c r="J16" s="412"/>
      <c r="K16" s="412"/>
      <c r="L16" s="412"/>
      <c r="M16" s="412"/>
      <c r="N16" s="412"/>
      <c r="O16" s="59"/>
      <c r="P16" s="353"/>
      <c r="Q16" s="270"/>
    </row>
    <row r="17" spans="1:17" s="263" customFormat="1" x14ac:dyDescent="0.25">
      <c r="A17" s="124">
        <v>14</v>
      </c>
      <c r="B17" s="268">
        <f>'1 - Past and future impacts'!B14</f>
        <v>0</v>
      </c>
      <c r="C17" s="352"/>
      <c r="D17" s="352"/>
      <c r="E17" s="352"/>
      <c r="F17" s="271"/>
      <c r="G17" s="271"/>
      <c r="H17" s="271"/>
      <c r="I17" s="269"/>
      <c r="J17" s="412"/>
      <c r="K17" s="412"/>
      <c r="L17" s="412"/>
      <c r="M17" s="412"/>
      <c r="N17" s="412"/>
      <c r="O17" s="59"/>
      <c r="P17" s="353"/>
      <c r="Q17" s="270"/>
    </row>
    <row r="18" spans="1:17" s="263" customFormat="1" ht="4.5" customHeight="1" x14ac:dyDescent="0.25">
      <c r="A18" s="272"/>
      <c r="B18" s="272"/>
      <c r="C18" s="272"/>
      <c r="D18" s="272"/>
      <c r="E18" s="272"/>
      <c r="F18" s="272"/>
      <c r="G18" s="272"/>
      <c r="H18" s="272"/>
      <c r="I18" s="272"/>
      <c r="J18" s="66"/>
      <c r="K18" s="66"/>
      <c r="L18" s="66"/>
      <c r="M18" s="65"/>
      <c r="N18" s="67"/>
      <c r="O18" s="67"/>
      <c r="P18" s="272"/>
      <c r="Q18" s="273"/>
    </row>
  </sheetData>
  <protectedRanges>
    <protectedRange sqref="A4:A17" name="Bereich1"/>
    <protectedRange sqref="F9:H13 F4:H7" name="Bereich1_1_1"/>
    <protectedRange sqref="F14:H16" name="Bereich1_1_1_2"/>
    <protectedRange sqref="F17:H17" name="Bereich1_1_1_3"/>
    <protectedRange sqref="O4:P13" name="Bereich1_2"/>
    <protectedRange sqref="O14:P16" name="Bereich1_1_2_1"/>
    <protectedRange sqref="J4:N13" name="Bereich1_2_1"/>
    <protectedRange sqref="J14:N16" name="Bereich1_1_2_1_1"/>
  </protectedRanges>
  <mergeCells count="4">
    <mergeCell ref="F1:H1"/>
    <mergeCell ref="F2:F3"/>
    <mergeCell ref="G2:G3"/>
    <mergeCell ref="H2:H3"/>
  </mergeCells>
  <pageMargins left="0.70866141732283472" right="0.70866141732283472" top="0.78740157480314965" bottom="0.78740157480314965" header="0.31496062992125984" footer="0.31496062992125984"/>
  <pageSetup paperSize="9" scale="69" fitToHeight="0" orientation="landscape" r:id="rId1"/>
  <headerFooter>
    <oddHeader>&amp;A</oddHeader>
    <oddFooter>&amp;C&amp;D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70C0"/>
    <pageSetUpPr fitToPage="1"/>
  </sheetPr>
  <dimension ref="A1:AS21"/>
  <sheetViews>
    <sheetView zoomScale="80" zoomScaleNormal="80" zoomScaleSheetLayoutView="80" workbookViewId="0"/>
  </sheetViews>
  <sheetFormatPr baseColWidth="10" defaultColWidth="13" defaultRowHeight="13.8" x14ac:dyDescent="0.25"/>
  <cols>
    <col min="1" max="1" width="4.33203125" style="131" customWidth="1"/>
    <col min="2" max="2" width="32.33203125" style="131" customWidth="1"/>
    <col min="3" max="3" width="5.44140625" style="131" customWidth="1"/>
    <col min="4" max="4" width="19.44140625" style="65" customWidth="1"/>
    <col min="5" max="7" width="4.6640625" style="65" customWidth="1"/>
    <col min="8" max="8" width="1.44140625" style="65" customWidth="1"/>
    <col min="9" max="9" width="6.44140625" style="65" customWidth="1"/>
    <col min="10" max="10" width="1.44140625" style="65" customWidth="1"/>
    <col min="11" max="12" width="5" style="65" customWidth="1"/>
    <col min="13" max="14" width="5.88671875" style="65" customWidth="1"/>
    <col min="15" max="15" width="5.44140625" style="65" customWidth="1"/>
    <col min="16" max="16" width="1.44140625" style="65" customWidth="1"/>
    <col min="17" max="25" width="5.44140625" style="65" customWidth="1"/>
    <col min="26" max="26" width="1.44140625" style="65" customWidth="1"/>
    <col min="27" max="30" width="5.44140625" style="65" customWidth="1"/>
    <col min="31" max="31" width="1.44140625" style="65" customWidth="1"/>
    <col min="32" max="33" width="6.33203125" style="65" customWidth="1"/>
    <col min="34" max="34" width="1.44140625" style="65" customWidth="1"/>
    <col min="35" max="35" width="27.44140625" style="65" customWidth="1"/>
    <col min="36" max="36" width="12.33203125" style="65" customWidth="1"/>
    <col min="37" max="37" width="0.6640625" style="65" customWidth="1"/>
    <col min="38" max="39" width="13.44140625" style="65" customWidth="1"/>
    <col min="40" max="40" width="13.6640625" style="65" customWidth="1"/>
    <col min="41" max="41" width="0.88671875" style="65" customWidth="1"/>
    <col min="42" max="42" width="5" style="65" customWidth="1"/>
    <col min="43" max="43" width="0.88671875" style="65" customWidth="1"/>
    <col min="44" max="44" width="21.44140625" style="65" customWidth="1"/>
    <col min="45" max="45" width="0.88671875" style="65" customWidth="1"/>
    <col min="46" max="46" width="2.44140625" style="65" customWidth="1"/>
    <col min="47" max="16384" width="13" style="65"/>
  </cols>
  <sheetData>
    <row r="1" spans="1:45" s="47" customFormat="1" ht="28.5" customHeight="1" x14ac:dyDescent="0.25">
      <c r="A1" s="166" t="s">
        <v>53</v>
      </c>
      <c r="B1" s="88"/>
      <c r="C1" s="88"/>
      <c r="D1" s="89"/>
      <c r="E1" s="89"/>
      <c r="F1" s="89"/>
      <c r="G1" s="89"/>
      <c r="H1" s="90"/>
      <c r="I1" s="91"/>
      <c r="J1" s="92"/>
      <c r="K1" s="436" t="s">
        <v>9</v>
      </c>
      <c r="L1" s="436"/>
      <c r="M1" s="436"/>
      <c r="N1" s="436"/>
      <c r="O1" s="436"/>
      <c r="P1" s="93"/>
      <c r="Q1" s="437" t="s">
        <v>49</v>
      </c>
      <c r="R1" s="437"/>
      <c r="S1" s="437"/>
      <c r="T1" s="437"/>
      <c r="U1" s="437"/>
      <c r="V1" s="437"/>
      <c r="W1" s="437"/>
      <c r="X1" s="437"/>
      <c r="Y1" s="437"/>
      <c r="Z1" s="93"/>
      <c r="AA1" s="437" t="s">
        <v>48</v>
      </c>
      <c r="AB1" s="437"/>
      <c r="AC1" s="437"/>
      <c r="AD1" s="437"/>
      <c r="AE1" s="94"/>
      <c r="AF1" s="95"/>
      <c r="AG1" s="95"/>
      <c r="AH1" s="95"/>
      <c r="AI1" s="96"/>
      <c r="AJ1" s="96"/>
      <c r="AK1" s="143"/>
      <c r="AL1" s="143"/>
      <c r="AM1" s="143"/>
      <c r="AN1" s="143"/>
      <c r="AO1" s="90"/>
      <c r="AP1" s="97"/>
      <c r="AQ1" s="97"/>
      <c r="AR1" s="97"/>
    </row>
    <row r="2" spans="1:45" s="47" customFormat="1" ht="27" customHeight="1" x14ac:dyDescent="0.25">
      <c r="A2" s="44"/>
      <c r="B2" s="44"/>
      <c r="C2" s="44"/>
      <c r="D2" s="89"/>
      <c r="E2" s="438" t="s">
        <v>57</v>
      </c>
      <c r="F2" s="438"/>
      <c r="G2" s="438"/>
      <c r="H2" s="98"/>
      <c r="I2" s="442" t="s">
        <v>91</v>
      </c>
      <c r="J2" s="99"/>
      <c r="K2" s="434" t="s">
        <v>10</v>
      </c>
      <c r="L2" s="434" t="s">
        <v>71</v>
      </c>
      <c r="M2" s="434" t="s">
        <v>72</v>
      </c>
      <c r="N2" s="434" t="s">
        <v>73</v>
      </c>
      <c r="O2" s="434" t="s">
        <v>74</v>
      </c>
      <c r="P2" s="100"/>
      <c r="Q2" s="434" t="s">
        <v>11</v>
      </c>
      <c r="R2" s="434" t="s">
        <v>75</v>
      </c>
      <c r="S2" s="434" t="s">
        <v>76</v>
      </c>
      <c r="T2" s="434" t="s">
        <v>77</v>
      </c>
      <c r="U2" s="434" t="s">
        <v>12</v>
      </c>
      <c r="V2" s="434" t="s">
        <v>78</v>
      </c>
      <c r="W2" s="434" t="s">
        <v>79</v>
      </c>
      <c r="X2" s="434" t="s">
        <v>13</v>
      </c>
      <c r="Y2" s="434" t="s">
        <v>14</v>
      </c>
      <c r="Z2" s="100"/>
      <c r="AA2" s="434" t="s">
        <v>47</v>
      </c>
      <c r="AB2" s="434" t="s">
        <v>46</v>
      </c>
      <c r="AC2" s="434" t="s">
        <v>80</v>
      </c>
      <c r="AD2" s="434" t="s">
        <v>14</v>
      </c>
      <c r="AE2" s="101"/>
      <c r="AF2" s="102"/>
      <c r="AG2" s="102"/>
      <c r="AH2" s="102"/>
      <c r="AI2" s="96"/>
      <c r="AJ2" s="96"/>
      <c r="AK2" s="45"/>
      <c r="AL2" s="45"/>
      <c r="AM2" s="45"/>
      <c r="AN2" s="45"/>
      <c r="AO2" s="45"/>
      <c r="AP2" s="103"/>
      <c r="AQ2" s="103"/>
      <c r="AR2" s="103"/>
      <c r="AS2" s="46"/>
    </row>
    <row r="3" spans="1:45" s="47" customFormat="1" ht="78.75" customHeight="1" x14ac:dyDescent="0.25">
      <c r="A3" s="44"/>
      <c r="B3" s="44"/>
      <c r="C3" s="44"/>
      <c r="D3" s="89"/>
      <c r="E3" s="439" t="s">
        <v>54</v>
      </c>
      <c r="F3" s="439" t="s">
        <v>55</v>
      </c>
      <c r="G3" s="439" t="s">
        <v>56</v>
      </c>
      <c r="H3" s="98"/>
      <c r="I3" s="443"/>
      <c r="J3" s="99"/>
      <c r="K3" s="434"/>
      <c r="L3" s="434"/>
      <c r="M3" s="434"/>
      <c r="N3" s="434"/>
      <c r="O3" s="434"/>
      <c r="P3" s="100"/>
      <c r="Q3" s="434"/>
      <c r="R3" s="434"/>
      <c r="S3" s="434"/>
      <c r="T3" s="434"/>
      <c r="U3" s="434"/>
      <c r="V3" s="434"/>
      <c r="W3" s="434"/>
      <c r="X3" s="434"/>
      <c r="Y3" s="434"/>
      <c r="Z3" s="100"/>
      <c r="AA3" s="434"/>
      <c r="AB3" s="434"/>
      <c r="AC3" s="434"/>
      <c r="AD3" s="434"/>
      <c r="AE3" s="101"/>
      <c r="AF3" s="102"/>
      <c r="AG3" s="102"/>
      <c r="AH3" s="102"/>
      <c r="AI3" s="96"/>
      <c r="AJ3" s="96"/>
      <c r="AK3" s="45"/>
      <c r="AL3" s="45"/>
      <c r="AM3" s="45"/>
      <c r="AN3" s="45"/>
      <c r="AO3" s="45"/>
      <c r="AP3" s="103"/>
      <c r="AQ3" s="103"/>
      <c r="AR3" s="103"/>
      <c r="AS3" s="46"/>
    </row>
    <row r="4" spans="1:45" s="47" customFormat="1" ht="23.25" customHeight="1" x14ac:dyDescent="0.25">
      <c r="A4" s="5"/>
      <c r="B4" s="5"/>
      <c r="C4" s="5"/>
      <c r="D4" s="104"/>
      <c r="E4" s="440"/>
      <c r="F4" s="440"/>
      <c r="G4" s="440"/>
      <c r="H4" s="98"/>
      <c r="I4" s="443"/>
      <c r="J4" s="105"/>
      <c r="K4" s="434"/>
      <c r="L4" s="434"/>
      <c r="M4" s="434"/>
      <c r="N4" s="434"/>
      <c r="O4" s="434"/>
      <c r="P4" s="106"/>
      <c r="Q4" s="434"/>
      <c r="R4" s="434"/>
      <c r="S4" s="434"/>
      <c r="T4" s="434"/>
      <c r="U4" s="434"/>
      <c r="V4" s="434"/>
      <c r="W4" s="434"/>
      <c r="X4" s="434"/>
      <c r="Y4" s="434"/>
      <c r="Z4" s="106"/>
      <c r="AA4" s="434"/>
      <c r="AB4" s="434"/>
      <c r="AC4" s="434"/>
      <c r="AD4" s="434"/>
      <c r="AE4" s="107"/>
      <c r="AF4" s="435"/>
      <c r="AG4" s="435"/>
      <c r="AH4" s="148"/>
      <c r="AI4" s="108"/>
      <c r="AJ4" s="96"/>
      <c r="AK4" s="109"/>
      <c r="AL4" s="109"/>
      <c r="AM4" s="433"/>
      <c r="AN4" s="433"/>
      <c r="AO4" s="98"/>
      <c r="AP4" s="110"/>
      <c r="AQ4" s="110"/>
      <c r="AR4" s="111"/>
      <c r="AS4" s="46"/>
    </row>
    <row r="5" spans="1:45" s="47" customFormat="1" ht="60" customHeight="1" x14ac:dyDescent="0.25">
      <c r="A5" s="379" t="s">
        <v>2</v>
      </c>
      <c r="B5" s="372" t="s">
        <v>219</v>
      </c>
      <c r="C5" s="372" t="s">
        <v>7</v>
      </c>
      <c r="D5" s="372" t="s">
        <v>15</v>
      </c>
      <c r="E5" s="441"/>
      <c r="F5" s="441"/>
      <c r="G5" s="441"/>
      <c r="H5" s="380"/>
      <c r="I5" s="444"/>
      <c r="J5" s="381"/>
      <c r="K5" s="434"/>
      <c r="L5" s="434"/>
      <c r="M5" s="434"/>
      <c r="N5" s="434"/>
      <c r="O5" s="434"/>
      <c r="P5" s="382"/>
      <c r="Q5" s="434"/>
      <c r="R5" s="434"/>
      <c r="S5" s="434"/>
      <c r="T5" s="434"/>
      <c r="U5" s="434"/>
      <c r="V5" s="434"/>
      <c r="W5" s="434"/>
      <c r="X5" s="434"/>
      <c r="Y5" s="434"/>
      <c r="Z5" s="382"/>
      <c r="AA5" s="434"/>
      <c r="AB5" s="434"/>
      <c r="AC5" s="434"/>
      <c r="AD5" s="434"/>
      <c r="AE5" s="112"/>
      <c r="AF5" s="383" t="s">
        <v>81</v>
      </c>
      <c r="AG5" s="383" t="s">
        <v>7</v>
      </c>
      <c r="AH5" s="112"/>
      <c r="AI5" s="384" t="s">
        <v>3</v>
      </c>
      <c r="AJ5" s="385" t="s">
        <v>214</v>
      </c>
      <c r="AK5" s="113"/>
      <c r="AL5" s="109"/>
      <c r="AM5" s="433"/>
      <c r="AN5" s="433"/>
      <c r="AO5" s="98"/>
      <c r="AP5" s="98"/>
      <c r="AQ5" s="98"/>
      <c r="AR5" s="114"/>
      <c r="AS5" s="46"/>
    </row>
    <row r="6" spans="1:45" s="118" customFormat="1" x14ac:dyDescent="0.25">
      <c r="A6" s="119">
        <v>1</v>
      </c>
      <c r="B6" s="57"/>
      <c r="C6" s="122"/>
      <c r="D6" s="57"/>
      <c r="E6" s="121"/>
      <c r="F6" s="121"/>
      <c r="G6" s="121"/>
      <c r="H6" s="122"/>
      <c r="I6" s="146"/>
      <c r="J6" s="122"/>
      <c r="K6" s="223"/>
      <c r="L6" s="223"/>
      <c r="M6" s="223"/>
      <c r="N6" s="223"/>
      <c r="O6" s="223"/>
      <c r="P6" s="223"/>
      <c r="Q6" s="223"/>
      <c r="R6" s="223"/>
      <c r="S6" s="223"/>
      <c r="T6" s="223"/>
      <c r="U6" s="223"/>
      <c r="V6" s="223"/>
      <c r="W6" s="223"/>
      <c r="X6" s="223"/>
      <c r="Y6" s="223"/>
      <c r="Z6" s="223"/>
      <c r="AA6" s="223"/>
      <c r="AB6" s="223"/>
      <c r="AC6" s="223"/>
      <c r="AD6" s="223"/>
      <c r="AE6" s="122"/>
      <c r="AF6" s="122"/>
      <c r="AG6" s="146"/>
      <c r="AH6" s="122"/>
      <c r="AI6" s="354"/>
      <c r="AJ6" s="122"/>
      <c r="AK6" s="115"/>
      <c r="AL6" s="125"/>
      <c r="AM6" s="125"/>
      <c r="AN6" s="125"/>
      <c r="AO6" s="116"/>
      <c r="AP6" s="117"/>
      <c r="AQ6" s="117"/>
      <c r="AR6" s="117"/>
    </row>
    <row r="7" spans="1:45" s="118" customFormat="1" x14ac:dyDescent="0.25">
      <c r="A7" s="119">
        <v>2</v>
      </c>
      <c r="B7" s="57"/>
      <c r="C7" s="122"/>
      <c r="D7" s="57"/>
      <c r="E7" s="121"/>
      <c r="F7" s="121"/>
      <c r="G7" s="121"/>
      <c r="H7" s="122"/>
      <c r="I7" s="146"/>
      <c r="J7" s="122"/>
      <c r="K7" s="223"/>
      <c r="L7" s="223"/>
      <c r="M7" s="223"/>
      <c r="N7" s="223"/>
      <c r="O7" s="223"/>
      <c r="P7" s="223"/>
      <c r="Q7" s="223"/>
      <c r="R7" s="223"/>
      <c r="S7" s="223"/>
      <c r="T7" s="223"/>
      <c r="U7" s="223"/>
      <c r="V7" s="223"/>
      <c r="W7" s="223"/>
      <c r="X7" s="223"/>
      <c r="Y7" s="223"/>
      <c r="Z7" s="223"/>
      <c r="AA7" s="223"/>
      <c r="AB7" s="223"/>
      <c r="AC7" s="223"/>
      <c r="AD7" s="223"/>
      <c r="AE7" s="122"/>
      <c r="AF7" s="122"/>
      <c r="AG7" s="146"/>
      <c r="AH7" s="122"/>
      <c r="AI7" s="354"/>
      <c r="AJ7" s="122"/>
      <c r="AK7" s="115"/>
      <c r="AL7" s="125"/>
      <c r="AM7" s="125"/>
      <c r="AN7" s="125"/>
      <c r="AO7" s="116"/>
      <c r="AP7" s="117"/>
      <c r="AQ7" s="117"/>
      <c r="AR7" s="117"/>
    </row>
    <row r="8" spans="1:45" s="118" customFormat="1" x14ac:dyDescent="0.25">
      <c r="A8" s="119">
        <v>3</v>
      </c>
      <c r="B8" s="57"/>
      <c r="C8" s="122"/>
      <c r="D8" s="57"/>
      <c r="E8" s="121"/>
      <c r="F8" s="121"/>
      <c r="G8" s="121"/>
      <c r="H8" s="122"/>
      <c r="I8" s="146"/>
      <c r="J8" s="122"/>
      <c r="K8" s="223"/>
      <c r="L8" s="223"/>
      <c r="M8" s="223"/>
      <c r="N8" s="223"/>
      <c r="O8" s="223"/>
      <c r="P8" s="223"/>
      <c r="Q8" s="223"/>
      <c r="R8" s="223"/>
      <c r="S8" s="223"/>
      <c r="T8" s="223"/>
      <c r="U8" s="223"/>
      <c r="V8" s="223"/>
      <c r="W8" s="223"/>
      <c r="X8" s="223"/>
      <c r="Y8" s="223"/>
      <c r="Z8" s="223"/>
      <c r="AA8" s="223"/>
      <c r="AB8" s="223"/>
      <c r="AC8" s="223"/>
      <c r="AD8" s="223"/>
      <c r="AE8" s="122"/>
      <c r="AF8" s="122"/>
      <c r="AG8" s="146"/>
      <c r="AH8" s="122"/>
      <c r="AI8" s="354"/>
      <c r="AJ8" s="122"/>
      <c r="AK8" s="115"/>
      <c r="AL8" s="125"/>
      <c r="AM8" s="125"/>
      <c r="AN8" s="125"/>
      <c r="AO8" s="116"/>
      <c r="AP8" s="117"/>
      <c r="AQ8" s="117"/>
      <c r="AR8" s="117"/>
    </row>
    <row r="9" spans="1:45" s="118" customFormat="1" x14ac:dyDescent="0.25">
      <c r="A9" s="119">
        <v>4</v>
      </c>
      <c r="B9" s="57"/>
      <c r="C9" s="122"/>
      <c r="D9" s="57"/>
      <c r="E9" s="121"/>
      <c r="F9" s="121"/>
      <c r="G9" s="121"/>
      <c r="H9" s="122"/>
      <c r="I9" s="146"/>
      <c r="J9" s="122"/>
      <c r="K9" s="223"/>
      <c r="L9" s="223"/>
      <c r="M9" s="223"/>
      <c r="N9" s="223"/>
      <c r="O9" s="223"/>
      <c r="P9" s="223"/>
      <c r="Q9" s="223"/>
      <c r="R9" s="223"/>
      <c r="S9" s="223"/>
      <c r="T9" s="223"/>
      <c r="U9" s="223"/>
      <c r="V9" s="223"/>
      <c r="W9" s="223"/>
      <c r="X9" s="223"/>
      <c r="Y9" s="223"/>
      <c r="Z9" s="223"/>
      <c r="AA9" s="223"/>
      <c r="AB9" s="223"/>
      <c r="AC9" s="223"/>
      <c r="AD9" s="223"/>
      <c r="AE9" s="122"/>
      <c r="AF9" s="122"/>
      <c r="AG9" s="146"/>
      <c r="AH9" s="122"/>
      <c r="AI9" s="354"/>
      <c r="AJ9" s="122"/>
      <c r="AK9" s="115"/>
      <c r="AL9" s="125"/>
      <c r="AM9" s="125"/>
      <c r="AN9" s="125"/>
      <c r="AO9" s="116"/>
      <c r="AP9" s="117"/>
      <c r="AQ9" s="117"/>
      <c r="AR9" s="117"/>
    </row>
    <row r="10" spans="1:45" s="118" customFormat="1" x14ac:dyDescent="0.25">
      <c r="A10" s="119">
        <v>5</v>
      </c>
      <c r="B10" s="57"/>
      <c r="C10" s="122"/>
      <c r="D10" s="57"/>
      <c r="E10" s="121"/>
      <c r="F10" s="121"/>
      <c r="G10" s="121"/>
      <c r="H10" s="122"/>
      <c r="I10" s="146"/>
      <c r="J10" s="122"/>
      <c r="K10" s="123"/>
      <c r="L10" s="123"/>
      <c r="M10" s="123"/>
      <c r="N10" s="123"/>
      <c r="O10" s="123"/>
      <c r="P10" s="122"/>
      <c r="Q10" s="122"/>
      <c r="R10" s="122"/>
      <c r="S10" s="122"/>
      <c r="T10" s="122"/>
      <c r="U10" s="122"/>
      <c r="V10" s="122"/>
      <c r="W10" s="122"/>
      <c r="X10" s="122"/>
      <c r="Y10" s="122"/>
      <c r="Z10" s="122"/>
      <c r="AA10" s="122"/>
      <c r="AB10" s="122"/>
      <c r="AC10" s="122"/>
      <c r="AD10" s="122"/>
      <c r="AE10" s="122"/>
      <c r="AF10" s="122"/>
      <c r="AG10" s="146"/>
      <c r="AH10" s="122"/>
      <c r="AI10" s="354"/>
      <c r="AJ10" s="122"/>
      <c r="AK10" s="115"/>
      <c r="AL10" s="125"/>
      <c r="AM10" s="125"/>
      <c r="AN10" s="125"/>
      <c r="AO10" s="116"/>
      <c r="AP10" s="117"/>
      <c r="AQ10" s="117"/>
      <c r="AR10" s="117"/>
    </row>
    <row r="11" spans="1:45" s="118" customFormat="1" x14ac:dyDescent="0.25">
      <c r="A11" s="119">
        <v>6</v>
      </c>
      <c r="B11" s="57"/>
      <c r="C11" s="122"/>
      <c r="D11" s="57"/>
      <c r="E11" s="121"/>
      <c r="F11" s="121"/>
      <c r="G11" s="121"/>
      <c r="H11" s="122"/>
      <c r="I11" s="146"/>
      <c r="J11" s="122"/>
      <c r="K11" s="303"/>
      <c r="L11" s="303"/>
      <c r="M11" s="303"/>
      <c r="N11" s="303"/>
      <c r="O11" s="303"/>
      <c r="P11" s="122"/>
      <c r="Q11" s="122"/>
      <c r="R11" s="122"/>
      <c r="S11" s="122"/>
      <c r="T11" s="122"/>
      <c r="U11" s="122"/>
      <c r="V11" s="122"/>
      <c r="W11" s="122"/>
      <c r="X11" s="122"/>
      <c r="Y11" s="122"/>
      <c r="Z11" s="122"/>
      <c r="AA11" s="122"/>
      <c r="AB11" s="304"/>
      <c r="AC11" s="122"/>
      <c r="AD11" s="126"/>
      <c r="AE11" s="122"/>
      <c r="AF11" s="122"/>
      <c r="AG11" s="146"/>
      <c r="AH11" s="122"/>
      <c r="AI11" s="354"/>
      <c r="AJ11" s="122"/>
      <c r="AK11" s="115"/>
      <c r="AL11" s="125"/>
      <c r="AM11" s="125"/>
      <c r="AN11" s="125"/>
      <c r="AO11" s="116"/>
      <c r="AP11" s="117"/>
      <c r="AQ11" s="117"/>
      <c r="AR11" s="117"/>
    </row>
    <row r="12" spans="1:45" s="118" customFormat="1" x14ac:dyDescent="0.25">
      <c r="A12" s="119">
        <v>7</v>
      </c>
      <c r="B12" s="119"/>
      <c r="C12" s="119"/>
      <c r="D12" s="120"/>
      <c r="E12" s="121"/>
      <c r="F12" s="121"/>
      <c r="G12" s="121"/>
      <c r="H12" s="122"/>
      <c r="I12" s="146"/>
      <c r="J12" s="122"/>
      <c r="K12" s="123"/>
      <c r="L12" s="123"/>
      <c r="M12" s="123"/>
      <c r="N12" s="123"/>
      <c r="O12" s="123"/>
      <c r="P12" s="122"/>
      <c r="Q12" s="122"/>
      <c r="R12" s="122"/>
      <c r="S12" s="122"/>
      <c r="T12" s="122"/>
      <c r="U12" s="122"/>
      <c r="V12" s="122"/>
      <c r="W12" s="122"/>
      <c r="X12" s="122"/>
      <c r="Y12" s="122"/>
      <c r="Z12" s="122"/>
      <c r="AA12" s="122"/>
      <c r="AB12" s="122"/>
      <c r="AC12" s="122"/>
      <c r="AD12" s="122"/>
      <c r="AE12" s="122"/>
      <c r="AF12" s="122"/>
      <c r="AG12" s="146"/>
      <c r="AH12" s="122"/>
      <c r="AI12" s="354"/>
      <c r="AJ12" s="122"/>
      <c r="AK12" s="115"/>
      <c r="AL12" s="125"/>
      <c r="AM12" s="125"/>
      <c r="AN12" s="125"/>
      <c r="AO12" s="116"/>
      <c r="AP12" s="117"/>
      <c r="AQ12" s="117"/>
      <c r="AR12" s="117"/>
    </row>
    <row r="13" spans="1:45" s="118" customFormat="1" x14ac:dyDescent="0.25">
      <c r="A13" s="119">
        <v>8</v>
      </c>
      <c r="B13" s="119"/>
      <c r="C13" s="119"/>
      <c r="D13" s="120"/>
      <c r="E13" s="121"/>
      <c r="F13" s="121"/>
      <c r="G13" s="121"/>
      <c r="H13" s="122"/>
      <c r="I13" s="146"/>
      <c r="J13" s="122"/>
      <c r="K13" s="123"/>
      <c r="L13" s="123"/>
      <c r="M13" s="123"/>
      <c r="N13" s="123"/>
      <c r="O13" s="123"/>
      <c r="P13" s="122"/>
      <c r="Q13" s="122"/>
      <c r="R13" s="122"/>
      <c r="S13" s="122"/>
      <c r="T13" s="122"/>
      <c r="U13" s="122"/>
      <c r="V13" s="122"/>
      <c r="W13" s="122"/>
      <c r="X13" s="122"/>
      <c r="Y13" s="122"/>
      <c r="Z13" s="122"/>
      <c r="AA13" s="122"/>
      <c r="AB13" s="122"/>
      <c r="AC13" s="122"/>
      <c r="AD13" s="122"/>
      <c r="AE13" s="122"/>
      <c r="AF13" s="122"/>
      <c r="AG13" s="146"/>
      <c r="AH13" s="122"/>
      <c r="AI13" s="354"/>
      <c r="AJ13" s="122"/>
      <c r="AK13" s="115"/>
      <c r="AL13" s="125"/>
      <c r="AM13" s="125"/>
      <c r="AN13" s="125"/>
      <c r="AO13" s="116"/>
      <c r="AP13" s="117"/>
      <c r="AQ13" s="117"/>
      <c r="AR13" s="117"/>
    </row>
    <row r="14" spans="1:45" s="118" customFormat="1" x14ac:dyDescent="0.25">
      <c r="A14" s="119">
        <v>9</v>
      </c>
      <c r="B14" s="119"/>
      <c r="C14" s="119"/>
      <c r="D14" s="120"/>
      <c r="E14" s="121"/>
      <c r="F14" s="121"/>
      <c r="G14" s="121"/>
      <c r="H14" s="122"/>
      <c r="I14" s="146"/>
      <c r="J14" s="122"/>
      <c r="K14" s="123"/>
      <c r="L14" s="123"/>
      <c r="M14" s="123"/>
      <c r="N14" s="123"/>
      <c r="O14" s="123"/>
      <c r="P14" s="122"/>
      <c r="Q14" s="122"/>
      <c r="R14" s="122"/>
      <c r="S14" s="122"/>
      <c r="T14" s="122"/>
      <c r="U14" s="122"/>
      <c r="V14" s="122"/>
      <c r="W14" s="122"/>
      <c r="X14" s="122"/>
      <c r="Y14" s="122"/>
      <c r="Z14" s="122"/>
      <c r="AA14" s="122"/>
      <c r="AB14" s="122"/>
      <c r="AC14" s="122"/>
      <c r="AD14" s="126"/>
      <c r="AE14" s="122"/>
      <c r="AF14" s="122"/>
      <c r="AG14" s="146"/>
      <c r="AH14" s="122"/>
      <c r="AI14" s="354"/>
      <c r="AJ14" s="122"/>
      <c r="AK14" s="115"/>
      <c r="AL14" s="125"/>
      <c r="AM14" s="125"/>
      <c r="AN14" s="125"/>
      <c r="AO14" s="116"/>
      <c r="AP14" s="117"/>
      <c r="AQ14" s="117"/>
      <c r="AR14" s="117"/>
    </row>
    <row r="15" spans="1:45" s="118" customFormat="1" x14ac:dyDescent="0.25">
      <c r="A15" s="119">
        <v>10</v>
      </c>
      <c r="B15" s="119"/>
      <c r="C15" s="119"/>
      <c r="D15" s="120"/>
      <c r="E15" s="121"/>
      <c r="F15" s="121"/>
      <c r="G15" s="121"/>
      <c r="H15" s="122"/>
      <c r="I15" s="146"/>
      <c r="J15" s="122"/>
      <c r="K15" s="123"/>
      <c r="L15" s="123"/>
      <c r="M15" s="123"/>
      <c r="N15" s="123"/>
      <c r="O15" s="123"/>
      <c r="P15" s="122"/>
      <c r="Q15" s="122"/>
      <c r="R15" s="122"/>
      <c r="S15" s="122"/>
      <c r="T15" s="122"/>
      <c r="U15" s="122"/>
      <c r="V15" s="122"/>
      <c r="W15" s="122"/>
      <c r="X15" s="122"/>
      <c r="Y15" s="122"/>
      <c r="Z15" s="122"/>
      <c r="AA15" s="122"/>
      <c r="AB15" s="122"/>
      <c r="AC15" s="122"/>
      <c r="AD15" s="122"/>
      <c r="AE15" s="122"/>
      <c r="AF15" s="122"/>
      <c r="AG15" s="146"/>
      <c r="AH15" s="122"/>
      <c r="AI15" s="354"/>
      <c r="AJ15" s="122"/>
      <c r="AK15" s="115"/>
      <c r="AL15" s="125"/>
      <c r="AM15" s="125"/>
      <c r="AN15" s="125"/>
      <c r="AO15" s="116"/>
      <c r="AP15" s="117"/>
      <c r="AQ15" s="117"/>
      <c r="AR15" s="117"/>
    </row>
    <row r="16" spans="1:45" s="118" customFormat="1" x14ac:dyDescent="0.25">
      <c r="A16" s="119">
        <v>11</v>
      </c>
      <c r="B16" s="119"/>
      <c r="C16" s="119"/>
      <c r="D16" s="120"/>
      <c r="E16" s="121"/>
      <c r="F16" s="121"/>
      <c r="G16" s="121"/>
      <c r="H16" s="122"/>
      <c r="I16" s="146"/>
      <c r="J16" s="122"/>
      <c r="K16" s="123"/>
      <c r="L16" s="123"/>
      <c r="M16" s="123"/>
      <c r="N16" s="123"/>
      <c r="O16" s="123"/>
      <c r="P16" s="122"/>
      <c r="Q16" s="122"/>
      <c r="R16" s="122"/>
      <c r="S16" s="122"/>
      <c r="T16" s="122"/>
      <c r="U16" s="122"/>
      <c r="V16" s="122"/>
      <c r="W16" s="122"/>
      <c r="X16" s="122"/>
      <c r="Y16" s="122"/>
      <c r="Z16" s="122"/>
      <c r="AA16" s="122"/>
      <c r="AB16" s="122"/>
      <c r="AC16" s="122"/>
      <c r="AD16" s="122"/>
      <c r="AE16" s="122"/>
      <c r="AF16" s="122"/>
      <c r="AG16" s="146"/>
      <c r="AH16" s="122"/>
      <c r="AI16" s="354"/>
      <c r="AJ16" s="122"/>
      <c r="AK16" s="115"/>
      <c r="AL16" s="125"/>
      <c r="AM16" s="125"/>
      <c r="AN16" s="125"/>
      <c r="AO16" s="116"/>
      <c r="AP16" s="117"/>
      <c r="AQ16" s="117"/>
      <c r="AR16" s="117"/>
    </row>
    <row r="17" spans="1:44" s="118" customFormat="1" x14ac:dyDescent="0.25">
      <c r="A17" s="119">
        <v>12</v>
      </c>
      <c r="B17" s="119"/>
      <c r="C17" s="119"/>
      <c r="D17" s="120"/>
      <c r="E17" s="121"/>
      <c r="F17" s="121"/>
      <c r="G17" s="121"/>
      <c r="H17" s="122"/>
      <c r="I17" s="146"/>
      <c r="J17" s="122"/>
      <c r="K17" s="123"/>
      <c r="L17" s="123"/>
      <c r="M17" s="123"/>
      <c r="N17" s="123"/>
      <c r="O17" s="123"/>
      <c r="P17" s="122"/>
      <c r="Q17" s="122"/>
      <c r="R17" s="122"/>
      <c r="S17" s="122"/>
      <c r="T17" s="122"/>
      <c r="U17" s="122"/>
      <c r="V17" s="122"/>
      <c r="W17" s="122"/>
      <c r="X17" s="122"/>
      <c r="Y17" s="122"/>
      <c r="Z17" s="122"/>
      <c r="AA17" s="122"/>
      <c r="AB17" s="122"/>
      <c r="AC17" s="122"/>
      <c r="AD17" s="126"/>
      <c r="AE17" s="122"/>
      <c r="AF17" s="122"/>
      <c r="AG17" s="146"/>
      <c r="AH17" s="122"/>
      <c r="AI17" s="354"/>
      <c r="AJ17" s="122"/>
      <c r="AK17" s="115"/>
      <c r="AL17" s="125"/>
      <c r="AM17" s="125"/>
      <c r="AN17" s="125"/>
      <c r="AO17" s="116"/>
      <c r="AP17" s="117"/>
      <c r="AQ17" s="117"/>
      <c r="AR17" s="117"/>
    </row>
    <row r="18" spans="1:44" s="118" customFormat="1" x14ac:dyDescent="0.25">
      <c r="A18" s="119">
        <v>13</v>
      </c>
      <c r="B18" s="119"/>
      <c r="C18" s="119"/>
      <c r="D18" s="120"/>
      <c r="E18" s="121"/>
      <c r="F18" s="121"/>
      <c r="G18" s="121"/>
      <c r="H18" s="122"/>
      <c r="I18" s="146"/>
      <c r="J18" s="122"/>
      <c r="K18" s="123"/>
      <c r="L18" s="123"/>
      <c r="M18" s="123"/>
      <c r="N18" s="123"/>
      <c r="O18" s="123"/>
      <c r="P18" s="122"/>
      <c r="Q18" s="122"/>
      <c r="R18" s="122"/>
      <c r="S18" s="122"/>
      <c r="T18" s="122"/>
      <c r="U18" s="122"/>
      <c r="V18" s="122"/>
      <c r="W18" s="122"/>
      <c r="X18" s="122"/>
      <c r="Y18" s="122"/>
      <c r="Z18" s="122"/>
      <c r="AA18" s="122"/>
      <c r="AB18" s="122"/>
      <c r="AC18" s="122"/>
      <c r="AD18" s="122"/>
      <c r="AE18" s="122"/>
      <c r="AF18" s="122"/>
      <c r="AG18" s="146"/>
      <c r="AH18" s="122"/>
      <c r="AI18" s="354"/>
      <c r="AJ18" s="122"/>
      <c r="AK18" s="115"/>
      <c r="AL18" s="125"/>
      <c r="AM18" s="125"/>
      <c r="AN18" s="125"/>
      <c r="AO18" s="116"/>
      <c r="AP18" s="117"/>
      <c r="AQ18" s="117"/>
      <c r="AR18" s="117"/>
    </row>
    <row r="19" spans="1:44" s="118" customFormat="1" x14ac:dyDescent="0.25">
      <c r="A19" s="119"/>
      <c r="B19" s="119"/>
      <c r="C19" s="119"/>
      <c r="D19" s="120"/>
      <c r="E19" s="121"/>
      <c r="F19" s="121"/>
      <c r="G19" s="121"/>
      <c r="H19" s="122"/>
      <c r="I19" s="146"/>
      <c r="J19" s="122"/>
      <c r="K19" s="123"/>
      <c r="L19" s="123"/>
      <c r="M19" s="123"/>
      <c r="N19" s="123"/>
      <c r="O19" s="123"/>
      <c r="P19" s="122"/>
      <c r="Q19" s="122"/>
      <c r="R19" s="122"/>
      <c r="S19" s="122"/>
      <c r="T19" s="122"/>
      <c r="U19" s="122"/>
      <c r="V19" s="122"/>
      <c r="W19" s="122"/>
      <c r="X19" s="122"/>
      <c r="Y19" s="122"/>
      <c r="Z19" s="122"/>
      <c r="AA19" s="122"/>
      <c r="AB19" s="122"/>
      <c r="AC19" s="122"/>
      <c r="AD19" s="122"/>
      <c r="AE19" s="122"/>
      <c r="AF19" s="122"/>
      <c r="AG19" s="146"/>
      <c r="AH19" s="122"/>
      <c r="AI19" s="354"/>
      <c r="AJ19" s="122"/>
      <c r="AK19" s="115"/>
      <c r="AL19" s="125"/>
      <c r="AM19" s="125"/>
      <c r="AN19" s="125"/>
      <c r="AO19" s="116"/>
      <c r="AP19" s="117"/>
      <c r="AQ19" s="117"/>
      <c r="AR19" s="117"/>
    </row>
    <row r="20" spans="1:44" ht="11.25" customHeight="1" x14ac:dyDescent="0.25">
      <c r="A20" s="127"/>
      <c r="B20" s="127"/>
      <c r="C20" s="127"/>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0"/>
      <c r="AM20" s="130"/>
      <c r="AN20" s="130"/>
      <c r="AO20" s="130"/>
      <c r="AP20" s="130"/>
      <c r="AQ20" s="130"/>
      <c r="AR20" s="130"/>
    </row>
    <row r="21" spans="1:44" x14ac:dyDescent="0.25">
      <c r="AI21" s="132"/>
      <c r="AJ21" s="333"/>
    </row>
  </sheetData>
  <protectedRanges>
    <protectedRange sqref="J2:O5 Z3:Z5 Y3:Y4 F3:G3 D2:G2 AD2:AD4 P3:X5 P2:Z2 E6:G9 AE2:AG5 E5 H2:H9 AH2:AJ19 I6:AG9 E10:AG10 D3:D10 D11:AG19" name="Bereich1"/>
    <protectedRange sqref="AA2:AC5" name="Bereich1_1"/>
    <protectedRange sqref="B6:B11" name="Bereich1_3"/>
    <protectedRange sqref="C6:C11" name="Bereich1_4"/>
  </protectedRanges>
  <mergeCells count="29">
    <mergeCell ref="K1:O1"/>
    <mergeCell ref="Q1:Y1"/>
    <mergeCell ref="AA1:AD1"/>
    <mergeCell ref="K2:K5"/>
    <mergeCell ref="E2:G2"/>
    <mergeCell ref="E3:E5"/>
    <mergeCell ref="F3:F5"/>
    <mergeCell ref="G3:G5"/>
    <mergeCell ref="I2:I5"/>
    <mergeCell ref="O2:O5"/>
    <mergeCell ref="M2:M5"/>
    <mergeCell ref="AA2:AA5"/>
    <mergeCell ref="AB2:AB5"/>
    <mergeCell ref="L2:L5"/>
    <mergeCell ref="N2:N5"/>
    <mergeCell ref="T2:T5"/>
    <mergeCell ref="AN4:AN5"/>
    <mergeCell ref="AM4:AM5"/>
    <mergeCell ref="Y2:Y5"/>
    <mergeCell ref="Q2:Q5"/>
    <mergeCell ref="R2:R5"/>
    <mergeCell ref="W2:W5"/>
    <mergeCell ref="S2:S5"/>
    <mergeCell ref="AC2:AC5"/>
    <mergeCell ref="AD2:AD5"/>
    <mergeCell ref="X2:X5"/>
    <mergeCell ref="AF4:AG4"/>
    <mergeCell ref="U2:U5"/>
    <mergeCell ref="V2:V5"/>
  </mergeCells>
  <phoneticPr fontId="8" type="noConversion"/>
  <dataValidations disablePrompts="1" count="1">
    <dataValidation type="list" allowBlank="1" showInputMessage="1" showErrorMessage="1" sqref="H6:H19">
      <formula1>Fristigkeit</formula1>
    </dataValidation>
  </dataValidations>
  <printOptions horizontalCentered="1"/>
  <pageMargins left="0.23622047244094491" right="0.23622047244094491" top="0.31496062992125984" bottom="0.31496062992125984" header="0.31496062992125984" footer="0.31496062992125984"/>
  <pageSetup paperSize="9" scale="63" fitToHeight="0" orientation="landscape" r:id="rId1"/>
  <headerFooter alignWithMargins="0">
    <oddHeader>&amp;A</oddHeader>
    <oddFooter>&amp;C&amp;D</oddFooter>
  </headerFooter>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R22"/>
  <sheetViews>
    <sheetView zoomScale="80" zoomScaleNormal="80" zoomScaleSheetLayoutView="80" zoomScalePageLayoutView="70" workbookViewId="0">
      <pane ySplit="2" topLeftCell="A3" activePane="bottomLeft" state="frozen"/>
      <selection activeCell="S39" sqref="S39"/>
      <selection pane="bottomLeft"/>
    </sheetView>
  </sheetViews>
  <sheetFormatPr baseColWidth="10" defaultColWidth="11.44140625" defaultRowHeight="13.8" x14ac:dyDescent="0.25"/>
  <cols>
    <col min="1" max="1" width="3.109375" style="65" customWidth="1"/>
    <col min="2" max="3" width="18.44140625" style="13" customWidth="1"/>
    <col min="4" max="4" width="22.33203125" style="13" customWidth="1"/>
    <col min="5" max="5" width="19.6640625" style="13" customWidth="1"/>
    <col min="6" max="6" width="11" style="13" customWidth="1"/>
    <col min="7" max="9" width="6.109375" style="13" customWidth="1"/>
    <col min="10" max="10" width="6" style="274" bestFit="1" customWidth="1"/>
    <col min="11" max="11" width="1.44140625" style="67" customWidth="1"/>
    <col min="12" max="13" width="6.109375" style="65" customWidth="1"/>
    <col min="14" max="14" width="1.44140625" style="67" customWidth="1"/>
    <col min="15" max="15" width="31.88671875" style="13" customWidth="1"/>
    <col min="16" max="16" width="14.6640625" style="13" customWidth="1"/>
    <col min="17" max="17" width="0.6640625" style="13" customWidth="1"/>
    <col min="18" max="18" width="2" style="13" customWidth="1"/>
    <col min="19" max="16384" width="11.44140625" style="13"/>
  </cols>
  <sheetData>
    <row r="1" spans="1:18" s="15" customFormat="1" ht="32.25" customHeight="1" x14ac:dyDescent="0.25">
      <c r="A1" s="142" t="s">
        <v>136</v>
      </c>
      <c r="B1" s="5"/>
      <c r="C1" s="5"/>
      <c r="D1" s="133"/>
      <c r="E1" s="82"/>
      <c r="F1" s="5"/>
      <c r="G1" s="5"/>
      <c r="H1" s="5"/>
      <c r="I1" s="5"/>
      <c r="K1" s="45"/>
      <c r="L1" s="102"/>
      <c r="M1" s="102"/>
      <c r="N1" s="45"/>
    </row>
    <row r="2" spans="1:18" s="6" customFormat="1" ht="138" customHeight="1" x14ac:dyDescent="0.25">
      <c r="A2" s="386" t="s">
        <v>2</v>
      </c>
      <c r="B2" s="134" t="s">
        <v>28</v>
      </c>
      <c r="C2" s="134" t="s">
        <v>154</v>
      </c>
      <c r="D2" s="134" t="s">
        <v>155</v>
      </c>
      <c r="E2" s="134" t="s">
        <v>156</v>
      </c>
      <c r="F2" s="54" t="s">
        <v>180</v>
      </c>
      <c r="G2" s="387" t="s">
        <v>82</v>
      </c>
      <c r="H2" s="387" t="s">
        <v>10</v>
      </c>
      <c r="I2" s="387" t="s">
        <v>71</v>
      </c>
      <c r="J2" s="388" t="s">
        <v>14</v>
      </c>
      <c r="K2" s="144"/>
      <c r="L2" s="383" t="s">
        <v>81</v>
      </c>
      <c r="M2" s="383" t="s">
        <v>7</v>
      </c>
      <c r="N2" s="144"/>
      <c r="O2" s="372" t="s">
        <v>3</v>
      </c>
      <c r="P2" s="389" t="s">
        <v>214</v>
      </c>
      <c r="Q2" s="135"/>
      <c r="R2" s="3"/>
    </row>
    <row r="3" spans="1:18" s="3" customFormat="1" x14ac:dyDescent="0.25">
      <c r="A3" s="63">
        <v>1</v>
      </c>
      <c r="B3" s="268"/>
      <c r="C3" s="268"/>
      <c r="D3" s="268"/>
      <c r="E3" s="268"/>
      <c r="F3" s="268"/>
      <c r="G3" s="306"/>
      <c r="H3" s="306"/>
      <c r="I3" s="306"/>
      <c r="J3" s="307"/>
      <c r="K3" s="60"/>
      <c r="L3" s="126"/>
      <c r="M3" s="305"/>
      <c r="N3" s="60"/>
      <c r="O3" s="58"/>
      <c r="P3" s="58"/>
      <c r="Q3" s="136"/>
    </row>
    <row r="4" spans="1:18" s="6" customFormat="1" x14ac:dyDescent="0.25">
      <c r="A4" s="63">
        <v>2</v>
      </c>
      <c r="B4" s="268"/>
      <c r="C4" s="268"/>
      <c r="D4" s="268"/>
      <c r="E4" s="268"/>
      <c r="F4" s="268"/>
      <c r="G4" s="306"/>
      <c r="H4" s="306"/>
      <c r="I4" s="306"/>
      <c r="J4" s="308"/>
      <c r="K4" s="60"/>
      <c r="L4" s="122"/>
      <c r="M4" s="146"/>
      <c r="N4" s="60"/>
      <c r="O4" s="58"/>
      <c r="P4" s="58"/>
      <c r="Q4" s="136"/>
    </row>
    <row r="5" spans="1:18" s="6" customFormat="1" x14ac:dyDescent="0.25">
      <c r="A5" s="63">
        <v>3</v>
      </c>
      <c r="B5" s="268"/>
      <c r="C5" s="268"/>
      <c r="D5" s="268"/>
      <c r="E5" s="268"/>
      <c r="F5" s="268"/>
      <c r="G5" s="309"/>
      <c r="H5" s="309"/>
      <c r="I5" s="309"/>
      <c r="J5" s="308"/>
      <c r="K5" s="60"/>
      <c r="L5" s="122"/>
      <c r="M5" s="146"/>
      <c r="N5" s="60"/>
      <c r="O5" s="80"/>
      <c r="P5" s="58"/>
      <c r="Q5" s="136"/>
    </row>
    <row r="6" spans="1:18" s="6" customFormat="1" x14ac:dyDescent="0.25">
      <c r="A6" s="63">
        <v>4</v>
      </c>
      <c r="B6" s="268"/>
      <c r="C6" s="268"/>
      <c r="D6" s="268"/>
      <c r="E6" s="268"/>
      <c r="F6" s="268"/>
      <c r="G6" s="309"/>
      <c r="H6" s="309"/>
      <c r="I6" s="309"/>
      <c r="J6" s="308"/>
      <c r="K6" s="60"/>
      <c r="L6" s="122"/>
      <c r="M6" s="146"/>
      <c r="N6" s="60"/>
      <c r="O6" s="80"/>
      <c r="P6" s="58"/>
      <c r="Q6" s="136"/>
    </row>
    <row r="7" spans="1:18" s="6" customFormat="1" x14ac:dyDescent="0.25">
      <c r="A7" s="63">
        <v>5</v>
      </c>
      <c r="B7" s="268"/>
      <c r="C7" s="268"/>
      <c r="D7" s="268"/>
      <c r="E7" s="268"/>
      <c r="F7" s="268"/>
      <c r="G7" s="309"/>
      <c r="H7" s="309"/>
      <c r="I7" s="309"/>
      <c r="J7" s="308"/>
      <c r="K7" s="60"/>
      <c r="L7" s="122"/>
      <c r="M7" s="146"/>
      <c r="N7" s="60"/>
      <c r="O7" s="80"/>
      <c r="P7" s="58"/>
      <c r="Q7" s="136"/>
    </row>
    <row r="8" spans="1:18" s="6" customFormat="1" x14ac:dyDescent="0.25">
      <c r="A8" s="63">
        <v>6</v>
      </c>
      <c r="B8" s="268"/>
      <c r="C8" s="268"/>
      <c r="D8" s="268"/>
      <c r="E8" s="268"/>
      <c r="F8" s="268"/>
      <c r="G8" s="309"/>
      <c r="H8" s="309"/>
      <c r="I8" s="309"/>
      <c r="J8" s="308"/>
      <c r="K8" s="60"/>
      <c r="L8" s="122"/>
      <c r="M8" s="146"/>
      <c r="N8" s="60"/>
      <c r="O8" s="80"/>
      <c r="P8" s="58"/>
      <c r="Q8" s="136"/>
    </row>
    <row r="9" spans="1:18" s="6" customFormat="1" x14ac:dyDescent="0.25">
      <c r="A9" s="63">
        <v>7</v>
      </c>
      <c r="B9" s="268"/>
      <c r="C9" s="268"/>
      <c r="D9" s="268"/>
      <c r="E9" s="268"/>
      <c r="F9" s="268"/>
      <c r="G9" s="309"/>
      <c r="H9" s="309"/>
      <c r="I9" s="309"/>
      <c r="J9" s="308"/>
      <c r="K9" s="60"/>
      <c r="L9" s="122"/>
      <c r="M9" s="146"/>
      <c r="N9" s="60"/>
      <c r="O9" s="80"/>
      <c r="P9" s="58"/>
      <c r="Q9" s="136"/>
    </row>
    <row r="10" spans="1:18" s="6" customFormat="1" x14ac:dyDescent="0.25">
      <c r="A10" s="63">
        <v>8</v>
      </c>
      <c r="B10" s="268"/>
      <c r="C10" s="268"/>
      <c r="D10" s="268"/>
      <c r="E10" s="268"/>
      <c r="F10" s="268"/>
      <c r="G10" s="309"/>
      <c r="H10" s="309"/>
      <c r="I10" s="309"/>
      <c r="J10" s="308"/>
      <c r="K10" s="60"/>
      <c r="L10" s="122"/>
      <c r="M10" s="146"/>
      <c r="N10" s="60"/>
      <c r="O10" s="80"/>
      <c r="P10" s="58"/>
      <c r="Q10" s="136"/>
    </row>
    <row r="11" spans="1:18" s="6" customFormat="1" x14ac:dyDescent="0.25">
      <c r="A11" s="63">
        <v>9</v>
      </c>
      <c r="B11" s="268"/>
      <c r="C11" s="268"/>
      <c r="D11" s="268"/>
      <c r="E11" s="268"/>
      <c r="F11" s="268"/>
      <c r="G11" s="310"/>
      <c r="H11" s="310"/>
      <c r="I11" s="310"/>
      <c r="J11" s="308"/>
      <c r="K11" s="60"/>
      <c r="L11" s="122"/>
      <c r="M11" s="146"/>
      <c r="N11" s="60"/>
      <c r="O11" s="80"/>
      <c r="P11" s="58"/>
      <c r="Q11" s="136"/>
    </row>
    <row r="12" spans="1:18" s="6" customFormat="1" x14ac:dyDescent="0.25">
      <c r="A12" s="63">
        <v>10</v>
      </c>
      <c r="B12" s="268"/>
      <c r="C12" s="268"/>
      <c r="D12" s="268"/>
      <c r="E12" s="268"/>
      <c r="F12" s="268"/>
      <c r="G12" s="310"/>
      <c r="H12" s="310"/>
      <c r="I12" s="310"/>
      <c r="J12" s="308"/>
      <c r="K12" s="60"/>
      <c r="L12" s="122"/>
      <c r="M12" s="146"/>
      <c r="N12" s="60"/>
      <c r="O12" s="80"/>
      <c r="P12" s="58"/>
      <c r="Q12" s="136"/>
    </row>
    <row r="13" spans="1:18" s="6" customFormat="1" x14ac:dyDescent="0.25">
      <c r="A13" s="63">
        <v>11</v>
      </c>
      <c r="B13" s="268"/>
      <c r="C13" s="268"/>
      <c r="D13" s="268"/>
      <c r="E13" s="268"/>
      <c r="F13" s="268"/>
      <c r="G13" s="310"/>
      <c r="H13" s="310"/>
      <c r="I13" s="310"/>
      <c r="J13" s="308"/>
      <c r="K13" s="60"/>
      <c r="L13" s="122"/>
      <c r="M13" s="146"/>
      <c r="N13" s="60"/>
      <c r="O13" s="80"/>
      <c r="P13" s="58"/>
      <c r="Q13" s="136"/>
    </row>
    <row r="14" spans="1:18" s="6" customFormat="1" x14ac:dyDescent="0.25">
      <c r="A14" s="63">
        <v>12</v>
      </c>
      <c r="B14" s="268"/>
      <c r="C14" s="268"/>
      <c r="D14" s="268"/>
      <c r="E14" s="268"/>
      <c r="F14" s="268"/>
      <c r="G14" s="310"/>
      <c r="H14" s="310"/>
      <c r="I14" s="310"/>
      <c r="J14" s="308"/>
      <c r="K14" s="60"/>
      <c r="L14" s="122"/>
      <c r="M14" s="146"/>
      <c r="N14" s="60"/>
      <c r="O14" s="80"/>
      <c r="P14" s="58"/>
      <c r="Q14" s="136"/>
    </row>
    <row r="15" spans="1:18" s="6" customFormat="1" x14ac:dyDescent="0.25">
      <c r="A15" s="63">
        <v>13</v>
      </c>
      <c r="B15" s="268"/>
      <c r="C15" s="268"/>
      <c r="D15" s="268"/>
      <c r="E15" s="268"/>
      <c r="F15" s="268"/>
      <c r="G15" s="310"/>
      <c r="H15" s="310"/>
      <c r="I15" s="310"/>
      <c r="J15" s="308"/>
      <c r="K15" s="60"/>
      <c r="L15" s="122"/>
      <c r="M15" s="146"/>
      <c r="N15" s="60"/>
      <c r="O15" s="80"/>
      <c r="P15" s="58"/>
      <c r="Q15" s="136"/>
    </row>
    <row r="16" spans="1:18" s="6" customFormat="1" x14ac:dyDescent="0.25">
      <c r="A16" s="63">
        <v>14</v>
      </c>
      <c r="B16" s="268"/>
      <c r="C16" s="268"/>
      <c r="D16" s="268"/>
      <c r="E16" s="268"/>
      <c r="F16" s="268"/>
      <c r="G16" s="81"/>
      <c r="H16" s="81"/>
      <c r="I16" s="81"/>
      <c r="J16" s="269"/>
      <c r="K16" s="60"/>
      <c r="L16" s="122"/>
      <c r="M16" s="146"/>
      <c r="N16" s="60"/>
      <c r="O16" s="80"/>
      <c r="P16" s="58"/>
      <c r="Q16" s="136"/>
    </row>
    <row r="17" spans="1:17" s="6" customFormat="1" ht="4.5" customHeight="1" x14ac:dyDescent="0.25">
      <c r="A17" s="137"/>
      <c r="B17" s="138"/>
      <c r="C17" s="138"/>
      <c r="D17" s="138"/>
      <c r="E17" s="138"/>
      <c r="F17" s="138"/>
      <c r="G17" s="138"/>
      <c r="H17" s="138"/>
      <c r="I17" s="138"/>
      <c r="J17" s="269"/>
      <c r="K17" s="138"/>
      <c r="L17" s="138"/>
      <c r="M17" s="138"/>
      <c r="N17" s="138"/>
      <c r="O17" s="138"/>
      <c r="P17" s="355"/>
      <c r="Q17" s="83"/>
    </row>
    <row r="18" spans="1:17" x14ac:dyDescent="0.25">
      <c r="A18" s="139"/>
      <c r="B18" s="86"/>
      <c r="C18" s="86"/>
      <c r="D18" s="140"/>
      <c r="E18" s="86"/>
      <c r="F18" s="86"/>
      <c r="G18" s="86"/>
      <c r="H18" s="86"/>
      <c r="I18" s="86"/>
      <c r="J18" s="272"/>
      <c r="K18" s="141"/>
      <c r="L18" s="145"/>
      <c r="M18" s="145"/>
      <c r="N18" s="141"/>
      <c r="O18" s="86"/>
      <c r="P18" s="86"/>
    </row>
    <row r="19" spans="1:17" x14ac:dyDescent="0.25">
      <c r="A19" s="139"/>
      <c r="B19" s="86"/>
      <c r="C19" s="86"/>
      <c r="D19" s="85"/>
      <c r="E19" s="86"/>
      <c r="F19" s="86"/>
      <c r="G19" s="86"/>
      <c r="H19" s="86"/>
      <c r="I19" s="86"/>
      <c r="K19" s="141"/>
      <c r="L19" s="145"/>
      <c r="M19" s="145"/>
      <c r="N19" s="141"/>
      <c r="O19" s="86"/>
      <c r="P19" s="86"/>
    </row>
    <row r="20" spans="1:17" x14ac:dyDescent="0.25">
      <c r="A20" s="139"/>
      <c r="B20" s="86"/>
      <c r="C20" s="86"/>
      <c r="D20" s="85"/>
      <c r="E20" s="86"/>
      <c r="F20" s="86"/>
      <c r="G20" s="86"/>
      <c r="H20" s="86"/>
      <c r="I20" s="86"/>
      <c r="K20" s="141"/>
      <c r="L20" s="145"/>
      <c r="M20" s="145"/>
      <c r="N20" s="141"/>
      <c r="O20" s="86"/>
      <c r="P20" s="86"/>
    </row>
    <row r="21" spans="1:17" x14ac:dyDescent="0.25">
      <c r="A21" s="139"/>
      <c r="B21" s="86"/>
      <c r="C21" s="86"/>
      <c r="D21" s="85"/>
      <c r="E21" s="86"/>
      <c r="F21" s="86"/>
      <c r="G21" s="86"/>
      <c r="H21" s="86"/>
      <c r="I21" s="86"/>
      <c r="K21" s="141"/>
      <c r="L21" s="145"/>
      <c r="M21" s="145"/>
      <c r="N21" s="141"/>
      <c r="O21" s="86"/>
      <c r="P21" s="86"/>
    </row>
    <row r="22" spans="1:17" x14ac:dyDescent="0.25">
      <c r="A22" s="139"/>
      <c r="B22" s="86"/>
      <c r="C22" s="86"/>
      <c r="D22" s="86"/>
      <c r="E22" s="86"/>
      <c r="F22" s="86"/>
      <c r="G22" s="86"/>
      <c r="H22" s="86"/>
      <c r="I22" s="86"/>
      <c r="K22" s="141"/>
      <c r="L22" s="139"/>
      <c r="M22" s="139"/>
      <c r="N22" s="141"/>
      <c r="O22" s="86"/>
      <c r="P22" s="86"/>
    </row>
  </sheetData>
  <protectedRanges>
    <protectedRange sqref="A3:A16" name="Bereich1"/>
    <protectedRange sqref="N3:N16 K3:K16" name="Bereich1_4"/>
    <protectedRange sqref="L18:M21 L1:M16" name="Bereich1_2"/>
  </protectedRanges>
  <pageMargins left="0.70866141732283472" right="0.70866141732283472" top="0.78740157480314965" bottom="0.78740157480314965" header="0.31496062992125984" footer="0.31496062992125984"/>
  <pageSetup paperSize="9" scale="81" fitToHeight="0" orientation="landscape" r:id="rId1"/>
  <headerFooter>
    <oddHeader>&amp;A</oddHeader>
    <oddFooter>&amp;C&amp;D</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Readme</vt:lpstr>
      <vt:lpstr>0.1 - Assessment grid</vt:lpstr>
      <vt:lpstr>0.2 - Company Key Facts</vt:lpstr>
      <vt:lpstr>1 - Past and future impacts</vt:lpstr>
      <vt:lpstr>2.1a - Risk assessment</vt:lpstr>
      <vt:lpstr>2.1b - Risk matrix</vt:lpstr>
      <vt:lpstr>2.2 - New business opportunity</vt:lpstr>
      <vt:lpstr>3.1 - Measures-Risks</vt:lpstr>
      <vt:lpstr>3.2 - Measures-New opportunity</vt:lpstr>
      <vt:lpstr>3.3a- CBA - Costs</vt:lpstr>
      <vt:lpstr>3.3b - CBA - Benefits</vt:lpstr>
      <vt:lpstr>3.3c - CBA - Results</vt:lpstr>
      <vt:lpstr>4.1 - Strategy</vt:lpstr>
      <vt:lpstr>4.2 - Communication</vt:lpstr>
      <vt:lpstr>'0.1 - Assessment grid'!Druckbereich</vt:lpstr>
      <vt:lpstr>'0.2 - Company Key Facts'!Druckbereich</vt:lpstr>
      <vt:lpstr>'1 - Past and future impacts'!Druckbereich</vt:lpstr>
      <vt:lpstr>'2.1a - Risk assessment'!Druckbereich</vt:lpstr>
      <vt:lpstr>'2.1b - Risk matrix'!Druckbereich</vt:lpstr>
      <vt:lpstr>'2.2 - New business opportunity'!Druckbereich</vt:lpstr>
      <vt:lpstr>'3.1 - Measures-Risks'!Druckbereich</vt:lpstr>
      <vt:lpstr>'3.2 - Measures-New opportunity'!Druckbereich</vt:lpstr>
      <vt:lpstr>'3.3a- CBA - Costs'!Druckbereich</vt:lpstr>
      <vt:lpstr>'3.3b - CBA - Benefits'!Druckbereich</vt:lpstr>
      <vt:lpstr>'3.3c - CBA - Results'!Druckbereich</vt:lpstr>
      <vt:lpstr>'4.1 - Strategy'!Druckbereich</vt:lpstr>
      <vt:lpstr>'4.2 - Communication'!Druckbereich</vt:lpstr>
      <vt:lpstr>Readme!Druckbereich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adelphi</dc:creator>
  <cp:lastModifiedBy>adelphi</cp:lastModifiedBy>
  <cp:lastPrinted>2014-02-06T11:31:51Z</cp:lastPrinted>
  <dcterms:created xsi:type="dcterms:W3CDTF">2011-11-01T16:31:27Z</dcterms:created>
  <dcterms:modified xsi:type="dcterms:W3CDTF">2017-05-19T09:42:04Z</dcterms:modified>
</cp:coreProperties>
</file>