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6" yWindow="300" windowWidth="23256" windowHeight="9360" tabRatio="736"/>
  </bookViews>
  <sheets>
    <sheet name="Readme" sheetId="33" r:id="rId1"/>
    <sheet name="0.1 - Assessment grid" sheetId="35" r:id="rId2"/>
    <sheet name="0.2 - Company Key Facts" sheetId="10" r:id="rId3"/>
    <sheet name="1 - Past and future impacts" sheetId="11" r:id="rId4"/>
    <sheet name="2a - Risk assessment" sheetId="7" r:id="rId5"/>
    <sheet name="2a - Risk matrix" sheetId="13" r:id="rId6"/>
    <sheet name="2b - New business opportunity" sheetId="36" r:id="rId7"/>
    <sheet name="3a - Measures-Risks" sheetId="8" r:id="rId8"/>
    <sheet name="3a - Measures-New opportunity" sheetId="12" r:id="rId9"/>
    <sheet name="3b- CBA - Costs" sheetId="25" r:id="rId10"/>
    <sheet name="3b - CBA - Benefits" sheetId="38" r:id="rId11"/>
    <sheet name="3b - CBA - EXAMPLE" sheetId="42" r:id="rId12"/>
    <sheet name="3b - CBA - Results" sheetId="39" r:id="rId13"/>
    <sheet name="4 - Strategy" sheetId="9" r:id="rId14"/>
    <sheet name="4 - Communication" sheetId="14" r:id="rId15"/>
  </sheets>
  <definedNames>
    <definedName name="_xlnm._FilterDatabase" localSheetId="4" hidden="1">'2a - Risk assessment'!$A$2:$H$7</definedName>
    <definedName name="_xlnm._FilterDatabase" localSheetId="7" hidden="1">'3a - Measures-Risks'!#REF!</definedName>
    <definedName name="_xlnm._FilterDatabase" localSheetId="13" hidden="1">'4 - Strategy'!#REF!</definedName>
    <definedName name="Currency" localSheetId="1">#REF!</definedName>
    <definedName name="Currency" localSheetId="6">#REF!</definedName>
    <definedName name="Currency" localSheetId="10">#REF!</definedName>
    <definedName name="Currency" localSheetId="11">#REF!</definedName>
    <definedName name="Currency" localSheetId="12">#REF!</definedName>
    <definedName name="Currency" localSheetId="9">#REF!</definedName>
    <definedName name="Currency">#REF!</definedName>
    <definedName name="_xlnm.Print_Area" localSheetId="1">'0.1 - Assessment grid'!$A$1:$G$33</definedName>
    <definedName name="_xlnm.Print_Area" localSheetId="2">'0.2 - Company Key Facts'!$A$1:$C$10</definedName>
    <definedName name="_xlnm.Print_Area" localSheetId="3">'1 - Past and future impacts'!$A$1:$I$18</definedName>
    <definedName name="_xlnm.Print_Area" localSheetId="4">'2a - Risk assessment'!$A$1:$M$17</definedName>
    <definedName name="_xlnm.Print_Area" localSheetId="5">'2a - Risk matrix'!$A$1:$G$10</definedName>
    <definedName name="_xlnm.Print_Area" localSheetId="6">'2b - New business opportunity'!$A$1:$J$18</definedName>
    <definedName name="_xlnm.Print_Area" localSheetId="8">'3a - Measures-New opportunity'!$A$1:$N$17</definedName>
    <definedName name="_xlnm.Print_Area" localSheetId="7">'3a - Measures-Risks'!$A$1:$AK$20</definedName>
    <definedName name="_xlnm.Print_Area" localSheetId="10">'3b - CBA - Benefits'!$A$1:$T$153</definedName>
    <definedName name="_xlnm.Print_Area" localSheetId="11">'3b - CBA - EXAMPLE'!$A$1:$J$19</definedName>
    <definedName name="_xlnm.Print_Area" localSheetId="12">'3b - CBA - Results'!$A$1:$N$112</definedName>
    <definedName name="_xlnm.Print_Area" localSheetId="9">'3b- CBA - Costs'!$A$1:$N$110</definedName>
    <definedName name="_xlnm.Print_Area" localSheetId="14">'4 - Communication'!$A$1:$H$17</definedName>
    <definedName name="_xlnm.Print_Area" localSheetId="13">'4 - Strategy'!$A$1:$K$22</definedName>
    <definedName name="_xlnm.Print_Area" localSheetId="0">Readme!$A$1:$D$16</definedName>
  </definedNames>
  <calcPr calcId="145621"/>
</workbook>
</file>

<file path=xl/calcChain.xml><?xml version="1.0" encoding="utf-8"?>
<calcChain xmlns="http://schemas.openxmlformats.org/spreadsheetml/2006/main">
  <c r="T102" i="39" l="1"/>
  <c r="T103" i="39"/>
  <c r="T104" i="39"/>
  <c r="T105" i="39"/>
  <c r="T106" i="39"/>
  <c r="T107" i="39"/>
  <c r="T108" i="39"/>
  <c r="T109" i="39"/>
  <c r="T110" i="39"/>
  <c r="T101" i="39"/>
  <c r="S102" i="39"/>
  <c r="S103" i="39"/>
  <c r="S104" i="39"/>
  <c r="S105" i="39"/>
  <c r="S106" i="39"/>
  <c r="S107" i="39"/>
  <c r="S108" i="39"/>
  <c r="S109" i="39"/>
  <c r="S110" i="39"/>
  <c r="S101" i="39"/>
  <c r="R102" i="39"/>
  <c r="R103" i="39"/>
  <c r="R104" i="39"/>
  <c r="R105" i="39"/>
  <c r="R106" i="39"/>
  <c r="R107" i="39"/>
  <c r="R108" i="39"/>
  <c r="R109" i="39"/>
  <c r="R110" i="39"/>
  <c r="R101" i="39"/>
  <c r="T84" i="39"/>
  <c r="T85" i="39"/>
  <c r="T86" i="39"/>
  <c r="T87" i="39"/>
  <c r="T88" i="39"/>
  <c r="T89" i="39"/>
  <c r="T90" i="39"/>
  <c r="T91" i="39"/>
  <c r="T92" i="39"/>
  <c r="T83" i="39"/>
  <c r="S84" i="39"/>
  <c r="S85" i="39"/>
  <c r="S86" i="39"/>
  <c r="S87" i="39"/>
  <c r="S88" i="39"/>
  <c r="S89" i="39"/>
  <c r="S90" i="39"/>
  <c r="S91" i="39"/>
  <c r="S92" i="39"/>
  <c r="S83" i="39"/>
  <c r="R84" i="39"/>
  <c r="R85" i="39"/>
  <c r="R86" i="39"/>
  <c r="R87" i="39"/>
  <c r="R88" i="39"/>
  <c r="R89" i="39"/>
  <c r="R90" i="39"/>
  <c r="R91" i="39"/>
  <c r="R92" i="39"/>
  <c r="R83" i="39"/>
  <c r="T66" i="39"/>
  <c r="T67" i="39"/>
  <c r="T68" i="39"/>
  <c r="T69" i="39"/>
  <c r="T70" i="39"/>
  <c r="T71" i="39"/>
  <c r="T72" i="39"/>
  <c r="T73" i="39"/>
  <c r="T74" i="39"/>
  <c r="T65" i="39"/>
  <c r="S66" i="39"/>
  <c r="S67" i="39"/>
  <c r="S68" i="39"/>
  <c r="S69" i="39"/>
  <c r="S70" i="39"/>
  <c r="S71" i="39"/>
  <c r="S72" i="39"/>
  <c r="S73" i="39"/>
  <c r="S74" i="39"/>
  <c r="S65" i="39"/>
  <c r="R66" i="39"/>
  <c r="R67" i="39"/>
  <c r="R68" i="39"/>
  <c r="R69" i="39"/>
  <c r="R70" i="39"/>
  <c r="R71" i="39"/>
  <c r="R72" i="39"/>
  <c r="R73" i="39"/>
  <c r="R74" i="39"/>
  <c r="R65" i="39"/>
  <c r="T48" i="39"/>
  <c r="T49" i="39"/>
  <c r="T50" i="39"/>
  <c r="T51" i="39"/>
  <c r="T52" i="39"/>
  <c r="T53" i="39"/>
  <c r="T54" i="39"/>
  <c r="T55" i="39"/>
  <c r="T56" i="39"/>
  <c r="T47" i="39"/>
  <c r="S48" i="39"/>
  <c r="S49" i="39"/>
  <c r="S50" i="39"/>
  <c r="S51" i="39"/>
  <c r="S52" i="39"/>
  <c r="S53" i="39"/>
  <c r="S54" i="39"/>
  <c r="S55" i="39"/>
  <c r="S56" i="39"/>
  <c r="S47" i="39"/>
  <c r="R48" i="39"/>
  <c r="R49" i="39"/>
  <c r="R50" i="39"/>
  <c r="R51" i="39"/>
  <c r="R52" i="39"/>
  <c r="R53" i="39"/>
  <c r="R54" i="39"/>
  <c r="R55" i="39"/>
  <c r="R56" i="39"/>
  <c r="R47" i="39"/>
  <c r="T30" i="39"/>
  <c r="T31" i="39"/>
  <c r="T32" i="39"/>
  <c r="T33" i="39"/>
  <c r="T34" i="39"/>
  <c r="T35" i="39"/>
  <c r="T36" i="39"/>
  <c r="T37" i="39"/>
  <c r="T38" i="39"/>
  <c r="T29" i="39"/>
  <c r="S30" i="39"/>
  <c r="S31" i="39"/>
  <c r="S32" i="39"/>
  <c r="S33" i="39"/>
  <c r="S34" i="39"/>
  <c r="S35" i="39"/>
  <c r="S36" i="39"/>
  <c r="S37" i="39"/>
  <c r="S38" i="39"/>
  <c r="S29" i="39"/>
  <c r="R30" i="39"/>
  <c r="R31" i="39"/>
  <c r="R32" i="39"/>
  <c r="R33" i="39"/>
  <c r="R34" i="39"/>
  <c r="R35" i="39"/>
  <c r="R36" i="39"/>
  <c r="R37" i="39"/>
  <c r="R38" i="39"/>
  <c r="R29" i="39"/>
  <c r="L143" i="38" l="1"/>
  <c r="N143" i="38"/>
  <c r="M143" i="38"/>
  <c r="X103" i="39"/>
  <c r="L144" i="38"/>
  <c r="Z104" i="39"/>
  <c r="M144" i="38"/>
  <c r="X104" i="39"/>
  <c r="L145" i="38"/>
  <c r="N145" i="38"/>
  <c r="M145" i="38"/>
  <c r="L146" i="38"/>
  <c r="N146" i="38"/>
  <c r="AB106" i="39"/>
  <c r="M146" i="38"/>
  <c r="L147" i="38"/>
  <c r="N147" i="38"/>
  <c r="M147" i="38"/>
  <c r="X107" i="39"/>
  <c r="L148" i="38"/>
  <c r="Z108" i="39"/>
  <c r="M148" i="38"/>
  <c r="X108" i="39"/>
  <c r="L149" i="38"/>
  <c r="N149" i="38"/>
  <c r="M149" i="38"/>
  <c r="L150" i="38"/>
  <c r="N150" i="38"/>
  <c r="AB110" i="39"/>
  <c r="M150" i="38"/>
  <c r="L151" i="38"/>
  <c r="N151" i="38"/>
  <c r="M151" i="38"/>
  <c r="X111" i="39"/>
  <c r="L142" i="38"/>
  <c r="Z102" i="39"/>
  <c r="AA102" i="39"/>
  <c r="M142" i="38"/>
  <c r="X102" i="39"/>
  <c r="Z103" i="39"/>
  <c r="Z107" i="39"/>
  <c r="Z111" i="39"/>
  <c r="X105" i="39"/>
  <c r="X106" i="39"/>
  <c r="X109" i="39"/>
  <c r="X110" i="39"/>
  <c r="AB101" i="39"/>
  <c r="X101" i="39"/>
  <c r="Y102" i="39"/>
  <c r="Z101" i="39"/>
  <c r="AB83" i="39"/>
  <c r="L117" i="38"/>
  <c r="M117" i="38"/>
  <c r="X84" i="39"/>
  <c r="L118" i="38"/>
  <c r="M118" i="38"/>
  <c r="L119" i="38"/>
  <c r="M119" i="38"/>
  <c r="N119" i="38"/>
  <c r="AB86" i="39"/>
  <c r="L120" i="38"/>
  <c r="Z87" i="39"/>
  <c r="M120" i="38"/>
  <c r="N120" i="38"/>
  <c r="AB87" i="39"/>
  <c r="L121" i="38"/>
  <c r="N121" i="38"/>
  <c r="AB88" i="39"/>
  <c r="M121" i="38"/>
  <c r="L122" i="38"/>
  <c r="M122" i="38"/>
  <c r="L123" i="38"/>
  <c r="M123" i="38"/>
  <c r="N123" i="38"/>
  <c r="L124" i="38"/>
  <c r="Z91" i="39"/>
  <c r="M124" i="38"/>
  <c r="N124" i="38"/>
  <c r="AB91" i="39"/>
  <c r="L125" i="38"/>
  <c r="M125" i="38"/>
  <c r="X92" i="39"/>
  <c r="L126" i="38"/>
  <c r="M126" i="38"/>
  <c r="X83" i="39"/>
  <c r="Y84" i="39"/>
  <c r="X85" i="39"/>
  <c r="X86" i="39"/>
  <c r="X87" i="39"/>
  <c r="X88" i="39"/>
  <c r="X89" i="39"/>
  <c r="X90" i="39"/>
  <c r="X91" i="39"/>
  <c r="X93" i="39"/>
  <c r="Z83" i="39"/>
  <c r="Z84" i="39"/>
  <c r="AA84" i="39"/>
  <c r="Z86" i="39"/>
  <c r="Z88" i="39"/>
  <c r="Z90" i="39"/>
  <c r="Z92" i="39"/>
  <c r="AB65" i="39"/>
  <c r="L92" i="38"/>
  <c r="M92" i="38"/>
  <c r="N92" i="38"/>
  <c r="AB66" i="39"/>
  <c r="AC66" i="39"/>
  <c r="L93" i="38"/>
  <c r="N93" i="38"/>
  <c r="M93" i="38"/>
  <c r="X67" i="39"/>
  <c r="L94" i="38"/>
  <c r="M94" i="38"/>
  <c r="L95" i="38"/>
  <c r="M95" i="38"/>
  <c r="N95" i="38"/>
  <c r="AB69" i="39"/>
  <c r="L96" i="38"/>
  <c r="M96" i="38"/>
  <c r="N96" i="38"/>
  <c r="AB70" i="39"/>
  <c r="L97" i="38"/>
  <c r="N97" i="38"/>
  <c r="M97" i="38"/>
  <c r="X71" i="39"/>
  <c r="L98" i="38"/>
  <c r="M98" i="38"/>
  <c r="L99" i="38"/>
  <c r="M99" i="38"/>
  <c r="X73" i="39"/>
  <c r="N99" i="38"/>
  <c r="AB73" i="39"/>
  <c r="L100" i="38"/>
  <c r="M100" i="38"/>
  <c r="N100" i="38"/>
  <c r="AB74" i="39"/>
  <c r="L101" i="38"/>
  <c r="N101" i="38"/>
  <c r="M101" i="38"/>
  <c r="X75" i="39"/>
  <c r="X65" i="39"/>
  <c r="X66" i="39"/>
  <c r="Y66" i="39"/>
  <c r="X68" i="39"/>
  <c r="X69" i="39"/>
  <c r="X70" i="39"/>
  <c r="X72" i="39"/>
  <c r="X74" i="39"/>
  <c r="Z65" i="39"/>
  <c r="Z66" i="39"/>
  <c r="AA66" i="39"/>
  <c r="AA67" i="39"/>
  <c r="Z67" i="39"/>
  <c r="Z69" i="39"/>
  <c r="Z70" i="39"/>
  <c r="Z71" i="39"/>
  <c r="Z73" i="39"/>
  <c r="Z74" i="39"/>
  <c r="Z75" i="39"/>
  <c r="L67" i="38"/>
  <c r="M67" i="38"/>
  <c r="AB47" i="39"/>
  <c r="L68" i="38"/>
  <c r="M68" i="38"/>
  <c r="N68" i="38"/>
  <c r="AB49" i="39"/>
  <c r="L69" i="38"/>
  <c r="N69" i="38"/>
  <c r="AB50" i="39"/>
  <c r="M69" i="38"/>
  <c r="X50" i="39"/>
  <c r="L70" i="38"/>
  <c r="M70" i="38"/>
  <c r="L71" i="38"/>
  <c r="M71" i="38"/>
  <c r="N71" i="38"/>
  <c r="AB52" i="39"/>
  <c r="L72" i="38"/>
  <c r="M72" i="38"/>
  <c r="N72" i="38"/>
  <c r="AB53" i="39"/>
  <c r="L73" i="38"/>
  <c r="N73" i="38"/>
  <c r="AB54" i="39"/>
  <c r="M73" i="38"/>
  <c r="X54" i="39"/>
  <c r="L74" i="38"/>
  <c r="M74" i="38"/>
  <c r="L75" i="38"/>
  <c r="M75" i="38"/>
  <c r="N75" i="38"/>
  <c r="AB56" i="39"/>
  <c r="L76" i="38"/>
  <c r="M76" i="38"/>
  <c r="N76" i="38"/>
  <c r="AB57" i="39"/>
  <c r="X48" i="39"/>
  <c r="X47" i="39"/>
  <c r="Y48" i="39"/>
  <c r="X49" i="39"/>
  <c r="X51" i="39"/>
  <c r="X52" i="39"/>
  <c r="X53" i="39"/>
  <c r="X55" i="39"/>
  <c r="X56" i="39"/>
  <c r="X57" i="39"/>
  <c r="Z47" i="39"/>
  <c r="Z49" i="39"/>
  <c r="Z52" i="39"/>
  <c r="Z53" i="39"/>
  <c r="Z56" i="39"/>
  <c r="Z57" i="39"/>
  <c r="AB29" i="39"/>
  <c r="L42" i="38"/>
  <c r="M42" i="38"/>
  <c r="L43" i="38"/>
  <c r="M43" i="38"/>
  <c r="N43" i="38"/>
  <c r="AB31" i="39"/>
  <c r="L44" i="38"/>
  <c r="M44" i="38"/>
  <c r="N44" i="38"/>
  <c r="L45" i="38"/>
  <c r="M45" i="38"/>
  <c r="X33" i="39"/>
  <c r="L46" i="38"/>
  <c r="M46" i="38"/>
  <c r="L47" i="38"/>
  <c r="M47" i="38"/>
  <c r="N47" i="38"/>
  <c r="L48" i="38"/>
  <c r="M48" i="38"/>
  <c r="L49" i="38"/>
  <c r="M49" i="38"/>
  <c r="N49" i="38"/>
  <c r="AB37" i="39"/>
  <c r="L50" i="38"/>
  <c r="M50" i="38"/>
  <c r="L51" i="38"/>
  <c r="M51" i="38"/>
  <c r="N51" i="38"/>
  <c r="AB39" i="39"/>
  <c r="X29" i="39"/>
  <c r="X30" i="39"/>
  <c r="X31" i="39"/>
  <c r="X32" i="39"/>
  <c r="X34" i="39"/>
  <c r="X35" i="39"/>
  <c r="X38" i="39"/>
  <c r="X39" i="39"/>
  <c r="Z29" i="39"/>
  <c r="Z31" i="39"/>
  <c r="Z32" i="39"/>
  <c r="Z33" i="39"/>
  <c r="Z35" i="39"/>
  <c r="Z36" i="39"/>
  <c r="Z37" i="39"/>
  <c r="Z38" i="39"/>
  <c r="Z39" i="39"/>
  <c r="C96" i="39"/>
  <c r="C95" i="39"/>
  <c r="C60" i="39"/>
  <c r="C59" i="39"/>
  <c r="C78" i="39"/>
  <c r="C77" i="39"/>
  <c r="C42" i="39"/>
  <c r="C41" i="39"/>
  <c r="C24" i="39"/>
  <c r="C23" i="39"/>
  <c r="C6" i="39"/>
  <c r="C5" i="39"/>
  <c r="C2" i="39"/>
  <c r="L17" i="38"/>
  <c r="M17" i="38"/>
  <c r="X12" i="39" s="1"/>
  <c r="AB11" i="39"/>
  <c r="L18" i="38"/>
  <c r="R12" i="39" s="1"/>
  <c r="M18" i="38"/>
  <c r="S12" i="39" s="1"/>
  <c r="L19" i="38"/>
  <c r="R13" i="39" s="1"/>
  <c r="M19" i="38"/>
  <c r="S13" i="39" s="1"/>
  <c r="L20" i="38"/>
  <c r="R14" i="39" s="1"/>
  <c r="M20" i="38"/>
  <c r="S14" i="39" s="1"/>
  <c r="L21" i="38"/>
  <c r="R15" i="39" s="1"/>
  <c r="M21" i="38"/>
  <c r="S15" i="39" s="1"/>
  <c r="L22" i="38"/>
  <c r="R16" i="39" s="1"/>
  <c r="M22" i="38"/>
  <c r="S16" i="39" s="1"/>
  <c r="L23" i="38"/>
  <c r="R17" i="39" s="1"/>
  <c r="M23" i="38"/>
  <c r="S17" i="39" s="1"/>
  <c r="L24" i="38"/>
  <c r="R18" i="39" s="1"/>
  <c r="M24" i="38"/>
  <c r="S18" i="39" s="1"/>
  <c r="L25" i="38"/>
  <c r="R19" i="39" s="1"/>
  <c r="M25" i="38"/>
  <c r="S19" i="39" s="1"/>
  <c r="L26" i="38"/>
  <c r="R20" i="39" s="1"/>
  <c r="M26" i="38"/>
  <c r="S20" i="39" s="1"/>
  <c r="X11" i="39"/>
  <c r="Z11" i="39"/>
  <c r="B2" i="38"/>
  <c r="B66" i="39"/>
  <c r="G66" i="39" s="1"/>
  <c r="L65" i="25"/>
  <c r="M65" i="25"/>
  <c r="L66" i="25"/>
  <c r="M66" i="25"/>
  <c r="L67" i="25"/>
  <c r="N67" i="25"/>
  <c r="M67" i="25"/>
  <c r="L68" i="25"/>
  <c r="M68" i="25"/>
  <c r="N68" i="25"/>
  <c r="L69" i="25"/>
  <c r="M69" i="25"/>
  <c r="L70" i="25"/>
  <c r="M70" i="25"/>
  <c r="N70" i="25"/>
  <c r="L71" i="25"/>
  <c r="N71" i="25"/>
  <c r="M71" i="25"/>
  <c r="L72" i="25"/>
  <c r="N72" i="25"/>
  <c r="M72" i="25"/>
  <c r="L73" i="25"/>
  <c r="M73" i="25"/>
  <c r="C66" i="39"/>
  <c r="L64" i="25"/>
  <c r="M64" i="25"/>
  <c r="D65" i="39"/>
  <c r="C65" i="39"/>
  <c r="B48" i="39"/>
  <c r="L47" i="25"/>
  <c r="M47" i="25"/>
  <c r="N47" i="25"/>
  <c r="B49" i="39"/>
  <c r="L48" i="25"/>
  <c r="N48" i="25"/>
  <c r="M48" i="25"/>
  <c r="L49" i="25"/>
  <c r="M49" i="25"/>
  <c r="L50" i="25"/>
  <c r="M50" i="25"/>
  <c r="L51" i="25"/>
  <c r="M51" i="25"/>
  <c r="L52" i="25"/>
  <c r="N52" i="25"/>
  <c r="M52" i="25"/>
  <c r="L53" i="25"/>
  <c r="M53" i="25"/>
  <c r="N53" i="25"/>
  <c r="L54" i="25"/>
  <c r="M54" i="25"/>
  <c r="L55" i="25"/>
  <c r="M55" i="25"/>
  <c r="N55" i="25"/>
  <c r="L46" i="25"/>
  <c r="C47" i="39"/>
  <c r="M46" i="25"/>
  <c r="N46" i="25"/>
  <c r="D47" i="39"/>
  <c r="B30" i="39"/>
  <c r="B31" i="39"/>
  <c r="E31" i="39" s="1"/>
  <c r="L29" i="25"/>
  <c r="M29" i="25"/>
  <c r="L30" i="25"/>
  <c r="M30" i="25"/>
  <c r="N30" i="25"/>
  <c r="L31" i="25"/>
  <c r="M31" i="25"/>
  <c r="L32" i="25"/>
  <c r="M32" i="25"/>
  <c r="N32" i="25"/>
  <c r="L33" i="25"/>
  <c r="M33" i="25"/>
  <c r="L34" i="25"/>
  <c r="M34" i="25"/>
  <c r="L35" i="25"/>
  <c r="M35" i="25"/>
  <c r="L36" i="25"/>
  <c r="N36" i="25"/>
  <c r="M36" i="25"/>
  <c r="L37" i="25"/>
  <c r="M37" i="25"/>
  <c r="L28" i="25"/>
  <c r="C29" i="39"/>
  <c r="M28" i="25"/>
  <c r="D29" i="39"/>
  <c r="C30" i="39"/>
  <c r="B12" i="39"/>
  <c r="M11" i="25"/>
  <c r="M12" i="25"/>
  <c r="M13" i="25"/>
  <c r="M14" i="25"/>
  <c r="M15" i="25"/>
  <c r="M16" i="25"/>
  <c r="M17" i="25"/>
  <c r="M18" i="25"/>
  <c r="M19" i="25"/>
  <c r="B129" i="38"/>
  <c r="B104" i="38"/>
  <c r="B79" i="38"/>
  <c r="B54" i="38"/>
  <c r="B29" i="38"/>
  <c r="B4" i="38"/>
  <c r="B31" i="38"/>
  <c r="B56" i="38"/>
  <c r="B81" i="38"/>
  <c r="B106" i="38"/>
  <c r="B131" i="38"/>
  <c r="B6" i="38"/>
  <c r="B102" i="39"/>
  <c r="B103" i="39" s="1"/>
  <c r="B84" i="39"/>
  <c r="D84" i="39" s="1"/>
  <c r="G102" i="39"/>
  <c r="G101" i="39"/>
  <c r="F101" i="39"/>
  <c r="G83" i="39"/>
  <c r="F83" i="39"/>
  <c r="G65" i="39"/>
  <c r="F65" i="39"/>
  <c r="G48" i="39"/>
  <c r="G47" i="39"/>
  <c r="M109" i="25"/>
  <c r="L109" i="25"/>
  <c r="N109" i="25"/>
  <c r="M108" i="25"/>
  <c r="L108" i="25"/>
  <c r="M107" i="25"/>
  <c r="L107" i="25"/>
  <c r="M106" i="25"/>
  <c r="L106" i="25"/>
  <c r="M105" i="25"/>
  <c r="L105" i="25"/>
  <c r="M104" i="25"/>
  <c r="L104" i="25"/>
  <c r="M103" i="25"/>
  <c r="L103" i="25"/>
  <c r="M102" i="25"/>
  <c r="L102" i="25"/>
  <c r="M101" i="25"/>
  <c r="L101" i="25"/>
  <c r="N101" i="25"/>
  <c r="E102" i="39"/>
  <c r="M100" i="25"/>
  <c r="L100" i="25"/>
  <c r="M91" i="25"/>
  <c r="L91" i="25"/>
  <c r="L90" i="25"/>
  <c r="N90" i="25"/>
  <c r="M90" i="25"/>
  <c r="M89" i="25"/>
  <c r="L89" i="25"/>
  <c r="M88" i="25"/>
  <c r="L88" i="25"/>
  <c r="M87" i="25"/>
  <c r="L87" i="25"/>
  <c r="N87" i="25"/>
  <c r="M86" i="25"/>
  <c r="L86" i="25"/>
  <c r="M85" i="25"/>
  <c r="L85" i="25"/>
  <c r="N85" i="25"/>
  <c r="M84" i="25"/>
  <c r="L84" i="25"/>
  <c r="M83" i="25"/>
  <c r="L83" i="25"/>
  <c r="M82" i="25"/>
  <c r="L82" i="25"/>
  <c r="L74" i="25"/>
  <c r="L19" i="25"/>
  <c r="L18" i="25"/>
  <c r="L17" i="25"/>
  <c r="L16" i="25"/>
  <c r="L15" i="25"/>
  <c r="L14" i="25"/>
  <c r="L13" i="25"/>
  <c r="N13" i="25"/>
  <c r="L12" i="25"/>
  <c r="N12" i="25"/>
  <c r="L11" i="25"/>
  <c r="M10" i="25"/>
  <c r="D11" i="39" s="1"/>
  <c r="L10" i="25"/>
  <c r="G29" i="39"/>
  <c r="N17" i="25"/>
  <c r="N16" i="25"/>
  <c r="N11" i="25"/>
  <c r="E12" i="39"/>
  <c r="N15" i="25"/>
  <c r="N19" i="25"/>
  <c r="N14" i="25"/>
  <c r="N18" i="25"/>
  <c r="C83" i="39"/>
  <c r="N83" i="25"/>
  <c r="C84" i="39"/>
  <c r="N102" i="25"/>
  <c r="N106" i="25"/>
  <c r="K109" i="39"/>
  <c r="L110" i="25"/>
  <c r="N89" i="25"/>
  <c r="N86" i="25"/>
  <c r="N84" i="25"/>
  <c r="N88" i="25"/>
  <c r="N82" i="25"/>
  <c r="L92" i="25"/>
  <c r="M20" i="25"/>
  <c r="L55" i="39"/>
  <c r="M77" i="38"/>
  <c r="L77" i="38"/>
  <c r="M127" i="38"/>
  <c r="L102" i="38"/>
  <c r="L152" i="38"/>
  <c r="M102" i="38"/>
  <c r="M152" i="38"/>
  <c r="H66" i="39"/>
  <c r="H30" i="39"/>
  <c r="H65" i="39"/>
  <c r="L91" i="39"/>
  <c r="B13" i="39"/>
  <c r="E13" i="39" s="1"/>
  <c r="D30" i="39"/>
  <c r="M38" i="25"/>
  <c r="E47" i="39"/>
  <c r="N42" i="38"/>
  <c r="Z30" i="39"/>
  <c r="AA30" i="39"/>
  <c r="L52" i="38"/>
  <c r="F29" i="39"/>
  <c r="Y103" i="39"/>
  <c r="Y104" i="39"/>
  <c r="Y105" i="39"/>
  <c r="Y106" i="39"/>
  <c r="Y107" i="39"/>
  <c r="Y108" i="39"/>
  <c r="Y109" i="39"/>
  <c r="Y110" i="39"/>
  <c r="Y111" i="39"/>
  <c r="AB109" i="39"/>
  <c r="AB103" i="39"/>
  <c r="K55" i="39"/>
  <c r="K91" i="39"/>
  <c r="D83" i="39"/>
  <c r="M92" i="25"/>
  <c r="N107" i="25"/>
  <c r="B67" i="39"/>
  <c r="C67" i="39" s="1"/>
  <c r="F66" i="39"/>
  <c r="AB32" i="39"/>
  <c r="Z89" i="39"/>
  <c r="N122" i="38"/>
  <c r="L127" i="38"/>
  <c r="AB111" i="39"/>
  <c r="AB107" i="39"/>
  <c r="AB105" i="39"/>
  <c r="K37" i="39"/>
  <c r="E83" i="39"/>
  <c r="N92" i="25"/>
  <c r="N100" i="25"/>
  <c r="N108" i="25"/>
  <c r="N69" i="25"/>
  <c r="N66" i="25"/>
  <c r="AB35" i="39"/>
  <c r="N70" i="38"/>
  <c r="Z51" i="39"/>
  <c r="N67" i="38"/>
  <c r="Z48" i="39"/>
  <c r="F47" i="39"/>
  <c r="AA68" i="39"/>
  <c r="AA69" i="39"/>
  <c r="AA70" i="39"/>
  <c r="AA71" i="39"/>
  <c r="AA72" i="39"/>
  <c r="AA73" i="39"/>
  <c r="AA74" i="39"/>
  <c r="AA75" i="39"/>
  <c r="AB75" i="39"/>
  <c r="AB71" i="39"/>
  <c r="AB67" i="39"/>
  <c r="Y85" i="39"/>
  <c r="Y86" i="39"/>
  <c r="Y87" i="39"/>
  <c r="Y88" i="39"/>
  <c r="Y89" i="39"/>
  <c r="Y90" i="39"/>
  <c r="Y91" i="39"/>
  <c r="Y92" i="39"/>
  <c r="Y93" i="39"/>
  <c r="Y94" i="39"/>
  <c r="L93" i="39"/>
  <c r="AB90" i="39"/>
  <c r="L73" i="39"/>
  <c r="C12" i="39"/>
  <c r="D101" i="39"/>
  <c r="M110" i="25"/>
  <c r="N34" i="25"/>
  <c r="L38" i="25"/>
  <c r="N54" i="25"/>
  <c r="M56" i="25"/>
  <c r="N51" i="25"/>
  <c r="N74" i="38"/>
  <c r="Z55" i="39"/>
  <c r="M52" i="38"/>
  <c r="N10" i="25"/>
  <c r="L109" i="39"/>
  <c r="N104" i="25"/>
  <c r="N105" i="25"/>
  <c r="N103" i="25"/>
  <c r="N91" i="25"/>
  <c r="L56" i="25"/>
  <c r="M74" i="25"/>
  <c r="C101" i="39"/>
  <c r="K73" i="39"/>
  <c r="N37" i="25"/>
  <c r="N31" i="25"/>
  <c r="N29" i="25"/>
  <c r="E30" i="39"/>
  <c r="N49" i="25"/>
  <c r="D49" i="39"/>
  <c r="X36" i="39"/>
  <c r="N48" i="38"/>
  <c r="N46" i="38"/>
  <c r="Z34" i="39"/>
  <c r="N28" i="25"/>
  <c r="N50" i="25"/>
  <c r="N73" i="25"/>
  <c r="D66" i="39"/>
  <c r="N65" i="25"/>
  <c r="E66" i="39"/>
  <c r="N98" i="38"/>
  <c r="Z72" i="39"/>
  <c r="N94" i="38"/>
  <c r="Z68" i="39"/>
  <c r="AA103" i="39"/>
  <c r="AA104" i="39"/>
  <c r="AA105" i="39"/>
  <c r="AA106" i="39"/>
  <c r="AA107" i="39"/>
  <c r="AA108" i="39"/>
  <c r="F30" i="39"/>
  <c r="G30" i="39"/>
  <c r="D12" i="39"/>
  <c r="N35" i="25"/>
  <c r="N33" i="25"/>
  <c r="N64" i="25"/>
  <c r="X37" i="39"/>
  <c r="AA48" i="39"/>
  <c r="Y30" i="39"/>
  <c r="Y49" i="39"/>
  <c r="Y50" i="39"/>
  <c r="Y51" i="39"/>
  <c r="Y52" i="39"/>
  <c r="Y53" i="39"/>
  <c r="Y54" i="39"/>
  <c r="Y55" i="39"/>
  <c r="Y56" i="39"/>
  <c r="Y57" i="39"/>
  <c r="AC67" i="39"/>
  <c r="N125" i="38"/>
  <c r="Z85" i="39"/>
  <c r="AA85" i="39"/>
  <c r="N118" i="38"/>
  <c r="N50" i="38"/>
  <c r="N45" i="38"/>
  <c r="Y67" i="39"/>
  <c r="Y68" i="39"/>
  <c r="Y69" i="39"/>
  <c r="Y70" i="39"/>
  <c r="Y71" i="39"/>
  <c r="Y72" i="39"/>
  <c r="Y73" i="39"/>
  <c r="Y74" i="39"/>
  <c r="Y75" i="39"/>
  <c r="Z93" i="39"/>
  <c r="N126" i="38"/>
  <c r="N117" i="38"/>
  <c r="Y58" i="39"/>
  <c r="L57" i="39"/>
  <c r="AA76" i="39"/>
  <c r="K75" i="39"/>
  <c r="Z110" i="39"/>
  <c r="Z106" i="39"/>
  <c r="Z54" i="39"/>
  <c r="Z50" i="39"/>
  <c r="Z109" i="39"/>
  <c r="Z105" i="39"/>
  <c r="N142" i="38"/>
  <c r="N148" i="38"/>
  <c r="N144" i="38"/>
  <c r="AA86" i="39"/>
  <c r="AA87" i="39"/>
  <c r="AA88" i="39"/>
  <c r="AA89" i="39"/>
  <c r="AA90" i="39"/>
  <c r="AA91" i="39"/>
  <c r="AA92" i="39"/>
  <c r="AA93" i="39"/>
  <c r="AA94" i="39"/>
  <c r="K93" i="39"/>
  <c r="AB104" i="39"/>
  <c r="AB93" i="39"/>
  <c r="AB33" i="39"/>
  <c r="AB85" i="39"/>
  <c r="N74" i="25"/>
  <c r="E65" i="39"/>
  <c r="AA109" i="39"/>
  <c r="AA110" i="39"/>
  <c r="AA111" i="39"/>
  <c r="AB72" i="39"/>
  <c r="N38" i="25"/>
  <c r="E29" i="39"/>
  <c r="AB34" i="39"/>
  <c r="AB51" i="39"/>
  <c r="AB108" i="39"/>
  <c r="AB38" i="39"/>
  <c r="Y40" i="39"/>
  <c r="L39" i="39"/>
  <c r="Y31" i="39"/>
  <c r="Y32" i="39"/>
  <c r="Y33" i="39"/>
  <c r="Y34" i="39"/>
  <c r="Y35" i="39"/>
  <c r="Y36" i="39"/>
  <c r="Y37" i="39"/>
  <c r="Y38" i="39"/>
  <c r="Y39" i="39"/>
  <c r="AB36" i="39"/>
  <c r="AB48" i="39"/>
  <c r="AC48" i="39"/>
  <c r="H47" i="39"/>
  <c r="M55" i="39"/>
  <c r="N77" i="38"/>
  <c r="AB89" i="39"/>
  <c r="B68" i="39"/>
  <c r="H68" i="39" s="1"/>
  <c r="G67" i="39"/>
  <c r="AB102" i="39"/>
  <c r="AC102" i="39"/>
  <c r="H101" i="39"/>
  <c r="N152" i="38"/>
  <c r="AB92" i="39"/>
  <c r="AA49" i="39"/>
  <c r="AA50" i="39"/>
  <c r="AA51" i="39"/>
  <c r="AA52" i="39"/>
  <c r="AA53" i="39"/>
  <c r="AA54" i="39"/>
  <c r="AA55" i="39"/>
  <c r="AA56" i="39"/>
  <c r="AA57" i="39"/>
  <c r="AB68" i="39"/>
  <c r="N102" i="38"/>
  <c r="N20" i="25"/>
  <c r="AB55" i="39"/>
  <c r="AA31" i="39"/>
  <c r="AA32" i="39"/>
  <c r="AA33" i="39"/>
  <c r="AA34" i="39"/>
  <c r="AA35" i="39"/>
  <c r="AA36" i="39"/>
  <c r="AA37" i="39"/>
  <c r="AA38" i="39"/>
  <c r="AA39" i="39"/>
  <c r="C13" i="39"/>
  <c r="D13" i="39"/>
  <c r="AB84" i="39"/>
  <c r="AC84" i="39"/>
  <c r="N127" i="38"/>
  <c r="H83" i="39"/>
  <c r="Y76" i="39"/>
  <c r="L75" i="39"/>
  <c r="AC68" i="39"/>
  <c r="AC69" i="39"/>
  <c r="AC70" i="39"/>
  <c r="AC71" i="39"/>
  <c r="AC72" i="39"/>
  <c r="AC73" i="39"/>
  <c r="AC74" i="39"/>
  <c r="AC75" i="39"/>
  <c r="AA112" i="39"/>
  <c r="K111" i="39"/>
  <c r="L37" i="39"/>
  <c r="E101" i="39"/>
  <c r="M109" i="39"/>
  <c r="N110" i="25"/>
  <c r="Y112" i="39"/>
  <c r="L111" i="39"/>
  <c r="AB30" i="39"/>
  <c r="AC30" i="39"/>
  <c r="H29" i="39"/>
  <c r="N52" i="38"/>
  <c r="N56" i="25"/>
  <c r="M91" i="39"/>
  <c r="AA40" i="39"/>
  <c r="K39" i="39"/>
  <c r="AA58" i="39"/>
  <c r="K57" i="39"/>
  <c r="B69" i="39"/>
  <c r="E69" i="39" s="1"/>
  <c r="AC103" i="39"/>
  <c r="AC104" i="39"/>
  <c r="AC105" i="39"/>
  <c r="AC106" i="39"/>
  <c r="AC107" i="39"/>
  <c r="AC108" i="39"/>
  <c r="AC109" i="39"/>
  <c r="AC110" i="39"/>
  <c r="AC111" i="39"/>
  <c r="AC112" i="39"/>
  <c r="M111" i="39"/>
  <c r="AC76" i="39"/>
  <c r="M75" i="39"/>
  <c r="AC49" i="39"/>
  <c r="AC50" i="39"/>
  <c r="AC51" i="39"/>
  <c r="AC52" i="39"/>
  <c r="AC53" i="39"/>
  <c r="AC54" i="39"/>
  <c r="AC55" i="39"/>
  <c r="AC56" i="39"/>
  <c r="AC57" i="39"/>
  <c r="M37" i="39"/>
  <c r="M73" i="39"/>
  <c r="AC31" i="39"/>
  <c r="AC32" i="39"/>
  <c r="AC33" i="39"/>
  <c r="AC34" i="39"/>
  <c r="AC35" i="39"/>
  <c r="AC36" i="39"/>
  <c r="AC37" i="39"/>
  <c r="AC38" i="39"/>
  <c r="AC39" i="39"/>
  <c r="AC40" i="39"/>
  <c r="M39" i="39"/>
  <c r="AC85" i="39"/>
  <c r="AC86" i="39"/>
  <c r="AC87" i="39"/>
  <c r="AC88" i="39"/>
  <c r="AC89" i="39"/>
  <c r="AC90" i="39"/>
  <c r="AC91" i="39"/>
  <c r="AC92" i="39"/>
  <c r="AC93" i="39"/>
  <c r="AC94" i="39"/>
  <c r="M93" i="39"/>
  <c r="B70" i="39"/>
  <c r="AC58" i="39"/>
  <c r="M57" i="39"/>
  <c r="F12" i="39" l="1"/>
  <c r="Z18" i="39"/>
  <c r="X20" i="39"/>
  <c r="Z14" i="39"/>
  <c r="Z13" i="39"/>
  <c r="X17" i="39"/>
  <c r="N18" i="38"/>
  <c r="T12" i="39" s="1"/>
  <c r="G12" i="39"/>
  <c r="X13" i="39"/>
  <c r="G103" i="39"/>
  <c r="H103" i="39"/>
  <c r="F84" i="39"/>
  <c r="F13" i="39"/>
  <c r="H67" i="39"/>
  <c r="D67" i="39"/>
  <c r="E67" i="39"/>
  <c r="B14" i="39"/>
  <c r="F67" i="39"/>
  <c r="C102" i="39"/>
  <c r="H102" i="39"/>
  <c r="D102" i="39"/>
  <c r="F102" i="39"/>
  <c r="C70" i="39"/>
  <c r="E70" i="39"/>
  <c r="B71" i="39"/>
  <c r="H70" i="39"/>
  <c r="F70" i="39"/>
  <c r="D70" i="39"/>
  <c r="G70" i="39"/>
  <c r="G69" i="39"/>
  <c r="C69" i="39"/>
  <c r="D69" i="39"/>
  <c r="H69" i="39"/>
  <c r="F68" i="39"/>
  <c r="C68" i="39"/>
  <c r="E68" i="39"/>
  <c r="B32" i="39"/>
  <c r="C31" i="39"/>
  <c r="D31" i="39"/>
  <c r="G31" i="39"/>
  <c r="F31" i="39"/>
  <c r="C49" i="39"/>
  <c r="F49" i="39"/>
  <c r="G49" i="39"/>
  <c r="B50" i="39"/>
  <c r="E49" i="39"/>
  <c r="F69" i="39"/>
  <c r="D68" i="39"/>
  <c r="H49" i="39"/>
  <c r="F103" i="39"/>
  <c r="D103" i="39"/>
  <c r="E103" i="39"/>
  <c r="B104" i="39"/>
  <c r="C103" i="39"/>
  <c r="E48" i="39"/>
  <c r="D48" i="39"/>
  <c r="F48" i="39"/>
  <c r="H48" i="39"/>
  <c r="G68" i="39"/>
  <c r="H31" i="39"/>
  <c r="G84" i="39"/>
  <c r="H84" i="39"/>
  <c r="B85" i="39"/>
  <c r="E84" i="39"/>
  <c r="C48" i="39"/>
  <c r="G13" i="39"/>
  <c r="X14" i="39"/>
  <c r="X21" i="39"/>
  <c r="N19" i="38"/>
  <c r="T13" i="39" s="1"/>
  <c r="N20" i="38"/>
  <c r="H14" i="39" s="1"/>
  <c r="N25" i="38"/>
  <c r="T19" i="39" s="1"/>
  <c r="X19" i="39"/>
  <c r="Z19" i="39"/>
  <c r="Z17" i="39"/>
  <c r="R11" i="39"/>
  <c r="K19" i="39" s="1"/>
  <c r="X16" i="39"/>
  <c r="N24" i="38"/>
  <c r="T18" i="39" s="1"/>
  <c r="N21" i="38"/>
  <c r="T15" i="39" s="1"/>
  <c r="Z15" i="39"/>
  <c r="X15" i="39"/>
  <c r="X18" i="39"/>
  <c r="Z20" i="39"/>
  <c r="AB20" i="39"/>
  <c r="Z16" i="39"/>
  <c r="N26" i="38"/>
  <c r="N23" i="38"/>
  <c r="N22" i="38"/>
  <c r="Z21" i="39"/>
  <c r="Y12" i="39"/>
  <c r="Y13" i="39" s="1"/>
  <c r="N17" i="38"/>
  <c r="AB12" i="39" s="1"/>
  <c r="AC12" i="39" s="1"/>
  <c r="M27" i="38"/>
  <c r="G11" i="39"/>
  <c r="S11" i="39"/>
  <c r="L19" i="39" s="1"/>
  <c r="H11" i="39"/>
  <c r="Z12" i="39"/>
  <c r="AA12" i="39" s="1"/>
  <c r="F11" i="39"/>
  <c r="L27" i="38"/>
  <c r="E11" i="39"/>
  <c r="L20" i="25"/>
  <c r="C11" i="39"/>
  <c r="Y14" i="39" l="1"/>
  <c r="AB13" i="39"/>
  <c r="AC13" i="39" s="1"/>
  <c r="H12" i="39"/>
  <c r="B15" i="39"/>
  <c r="E14" i="39"/>
  <c r="D14" i="39"/>
  <c r="C14" i="39"/>
  <c r="G14" i="39"/>
  <c r="F14" i="39"/>
  <c r="C50" i="39"/>
  <c r="F50" i="39"/>
  <c r="E50" i="39"/>
  <c r="B51" i="39"/>
  <c r="D50" i="39"/>
  <c r="G50" i="39"/>
  <c r="H50" i="39"/>
  <c r="C32" i="39"/>
  <c r="E32" i="39"/>
  <c r="B33" i="39"/>
  <c r="D32" i="39"/>
  <c r="F32" i="39"/>
  <c r="G32" i="39"/>
  <c r="H32" i="39"/>
  <c r="G71" i="39"/>
  <c r="F71" i="39"/>
  <c r="C71" i="39"/>
  <c r="H71" i="39"/>
  <c r="D71" i="39"/>
  <c r="E71" i="39"/>
  <c r="B72" i="39"/>
  <c r="E85" i="39"/>
  <c r="G85" i="39"/>
  <c r="D85" i="39"/>
  <c r="B86" i="39"/>
  <c r="H85" i="39"/>
  <c r="F85" i="39"/>
  <c r="C85" i="39"/>
  <c r="D104" i="39"/>
  <c r="H104" i="39"/>
  <c r="G104" i="39"/>
  <c r="C104" i="39"/>
  <c r="E104" i="39"/>
  <c r="F104" i="39"/>
  <c r="B105" i="39"/>
  <c r="AB14" i="39"/>
  <c r="T11" i="39"/>
  <c r="H15" i="39"/>
  <c r="H13" i="39"/>
  <c r="AB19" i="39"/>
  <c r="AB16" i="39"/>
  <c r="T14" i="39"/>
  <c r="AB15" i="39"/>
  <c r="Y15" i="39"/>
  <c r="Y16" i="39" s="1"/>
  <c r="Y17" i="39" s="1"/>
  <c r="Y18" i="39" s="1"/>
  <c r="Y19" i="39" s="1"/>
  <c r="Y20" i="39" s="1"/>
  <c r="Y21" i="39" s="1"/>
  <c r="T16" i="39"/>
  <c r="AB17" i="39"/>
  <c r="N27" i="38"/>
  <c r="T17" i="39"/>
  <c r="AB18" i="39"/>
  <c r="T20" i="39"/>
  <c r="AB21" i="39"/>
  <c r="AA13" i="39"/>
  <c r="AA14" i="39" s="1"/>
  <c r="AA15" i="39" s="1"/>
  <c r="AA16" i="39" s="1"/>
  <c r="AA17" i="39" s="1"/>
  <c r="AA18" i="39" s="1"/>
  <c r="AA19" i="39" s="1"/>
  <c r="AA20" i="39" s="1"/>
  <c r="AA21" i="39" s="1"/>
  <c r="Y22" i="39"/>
  <c r="L21" i="39" s="1"/>
  <c r="B16" i="39" l="1"/>
  <c r="C15" i="39"/>
  <c r="E15" i="39"/>
  <c r="D15" i="39"/>
  <c r="G15" i="39"/>
  <c r="F15" i="39"/>
  <c r="B106" i="39"/>
  <c r="C105" i="39"/>
  <c r="F105" i="39"/>
  <c r="D105" i="39"/>
  <c r="E105" i="39"/>
  <c r="H105" i="39"/>
  <c r="G105" i="39"/>
  <c r="D51" i="39"/>
  <c r="G51" i="39"/>
  <c r="F51" i="39"/>
  <c r="E51" i="39"/>
  <c r="B52" i="39"/>
  <c r="H51" i="39"/>
  <c r="C51" i="39"/>
  <c r="C33" i="39"/>
  <c r="B34" i="39"/>
  <c r="H33" i="39"/>
  <c r="F33" i="39"/>
  <c r="G33" i="39"/>
  <c r="E33" i="39"/>
  <c r="D33" i="39"/>
  <c r="B87" i="39"/>
  <c r="E86" i="39"/>
  <c r="F86" i="39"/>
  <c r="G86" i="39"/>
  <c r="D86" i="39"/>
  <c r="H86" i="39"/>
  <c r="C86" i="39"/>
  <c r="H72" i="39"/>
  <c r="F72" i="39"/>
  <c r="G72" i="39"/>
  <c r="C72" i="39"/>
  <c r="D72" i="39"/>
  <c r="B73" i="39"/>
  <c r="E72" i="39"/>
  <c r="AC14" i="39"/>
  <c r="AC15" i="39" s="1"/>
  <c r="AC16" i="39" s="1"/>
  <c r="AC17" i="39" s="1"/>
  <c r="AC18" i="39" s="1"/>
  <c r="M19" i="39"/>
  <c r="AA22" i="39"/>
  <c r="K21" i="39" s="1"/>
  <c r="D16" i="39" l="1"/>
  <c r="C16" i="39"/>
  <c r="E16" i="39"/>
  <c r="B17" i="39"/>
  <c r="F16" i="39"/>
  <c r="G16" i="39"/>
  <c r="H16" i="39"/>
  <c r="G87" i="39"/>
  <c r="H87" i="39"/>
  <c r="B88" i="39"/>
  <c r="F87" i="39"/>
  <c r="D87" i="39"/>
  <c r="E87" i="39"/>
  <c r="C87" i="39"/>
  <c r="G52" i="39"/>
  <c r="B53" i="39"/>
  <c r="H52" i="39"/>
  <c r="E52" i="39"/>
  <c r="D52" i="39"/>
  <c r="C52" i="39"/>
  <c r="F52" i="39"/>
  <c r="E34" i="39"/>
  <c r="F34" i="39"/>
  <c r="H34" i="39"/>
  <c r="D34" i="39"/>
  <c r="G34" i="39"/>
  <c r="B35" i="39"/>
  <c r="C34" i="39"/>
  <c r="G73" i="39"/>
  <c r="C73" i="39"/>
  <c r="F73" i="39"/>
  <c r="H73" i="39"/>
  <c r="D73" i="39"/>
  <c r="B74" i="39"/>
  <c r="E73" i="39"/>
  <c r="H106" i="39"/>
  <c r="C106" i="39"/>
  <c r="D106" i="39"/>
  <c r="G106" i="39"/>
  <c r="E106" i="39"/>
  <c r="B107" i="39"/>
  <c r="F106" i="39"/>
  <c r="AC19" i="39"/>
  <c r="AC20" i="39" s="1"/>
  <c r="AC21" i="39" s="1"/>
  <c r="F17" i="39" l="1"/>
  <c r="C17" i="39"/>
  <c r="G17" i="39"/>
  <c r="D17" i="39"/>
  <c r="B18" i="39"/>
  <c r="E17" i="39"/>
  <c r="H17" i="39"/>
  <c r="B36" i="39"/>
  <c r="H35" i="39"/>
  <c r="F35" i="39"/>
  <c r="C35" i="39"/>
  <c r="D35" i="39"/>
  <c r="G35" i="39"/>
  <c r="E35" i="39"/>
  <c r="E74" i="39"/>
  <c r="E75" i="39" s="1"/>
  <c r="H74" i="39"/>
  <c r="H75" i="39" s="1"/>
  <c r="C74" i="39"/>
  <c r="G74" i="39"/>
  <c r="G75" i="39" s="1"/>
  <c r="D74" i="39"/>
  <c r="F74" i="39"/>
  <c r="F75" i="39" s="1"/>
  <c r="C75" i="39"/>
  <c r="G88" i="39"/>
  <c r="C88" i="39"/>
  <c r="B89" i="39"/>
  <c r="F88" i="39"/>
  <c r="E88" i="39"/>
  <c r="H88" i="39"/>
  <c r="D88" i="39"/>
  <c r="D75" i="39"/>
  <c r="F107" i="39"/>
  <c r="C107" i="39"/>
  <c r="E107" i="39"/>
  <c r="B108" i="39"/>
  <c r="H107" i="39"/>
  <c r="D107" i="39"/>
  <c r="G107" i="39"/>
  <c r="B54" i="39"/>
  <c r="H53" i="39"/>
  <c r="G53" i="39"/>
  <c r="D53" i="39"/>
  <c r="C53" i="39"/>
  <c r="F53" i="39"/>
  <c r="E53" i="39"/>
  <c r="AC22" i="39"/>
  <c r="M21" i="39" s="1"/>
  <c r="B19" i="39" l="1"/>
  <c r="E18" i="39"/>
  <c r="F18" i="39"/>
  <c r="D18" i="39"/>
  <c r="H18" i="39"/>
  <c r="C18" i="39"/>
  <c r="G18" i="39"/>
  <c r="K74" i="39"/>
  <c r="K71" i="39"/>
  <c r="B55" i="39"/>
  <c r="C54" i="39"/>
  <c r="E54" i="39"/>
  <c r="H54" i="39"/>
  <c r="D54" i="39"/>
  <c r="F54" i="39"/>
  <c r="G54" i="39"/>
  <c r="K72" i="39"/>
  <c r="M74" i="39"/>
  <c r="M71" i="39"/>
  <c r="B37" i="39"/>
  <c r="H36" i="39"/>
  <c r="G36" i="39"/>
  <c r="E36" i="39"/>
  <c r="C36" i="39"/>
  <c r="F36" i="39"/>
  <c r="D36" i="39"/>
  <c r="F108" i="39"/>
  <c r="B109" i="39"/>
  <c r="H108" i="39"/>
  <c r="D108" i="39"/>
  <c r="G108" i="39"/>
  <c r="E108" i="39"/>
  <c r="C108" i="39"/>
  <c r="B90" i="39"/>
  <c r="C89" i="39"/>
  <c r="D89" i="39"/>
  <c r="E89" i="39"/>
  <c r="F89" i="39"/>
  <c r="H89" i="39"/>
  <c r="G89" i="39"/>
  <c r="M72" i="39"/>
  <c r="L74" i="39"/>
  <c r="L71" i="39"/>
  <c r="L72" i="39"/>
  <c r="D19" i="39" l="1"/>
  <c r="B20" i="39"/>
  <c r="E19" i="39"/>
  <c r="C19" i="39"/>
  <c r="F19" i="39"/>
  <c r="G19" i="39"/>
  <c r="H19" i="39"/>
  <c r="B91" i="39"/>
  <c r="E90" i="39"/>
  <c r="G90" i="39"/>
  <c r="C90" i="39"/>
  <c r="F90" i="39"/>
  <c r="H90" i="39"/>
  <c r="D90" i="39"/>
  <c r="G55" i="39"/>
  <c r="E55" i="39"/>
  <c r="B56" i="39"/>
  <c r="H55" i="39"/>
  <c r="D55" i="39"/>
  <c r="C55" i="39"/>
  <c r="F55" i="39"/>
  <c r="F109" i="39"/>
  <c r="D109" i="39"/>
  <c r="H109" i="39"/>
  <c r="G109" i="39"/>
  <c r="C109" i="39"/>
  <c r="E109" i="39"/>
  <c r="B110" i="39"/>
  <c r="F37" i="39"/>
  <c r="C37" i="39"/>
  <c r="D37" i="39"/>
  <c r="H37" i="39"/>
  <c r="G37" i="39"/>
  <c r="B38" i="39"/>
  <c r="E37" i="39"/>
  <c r="F20" i="39" l="1"/>
  <c r="F21" i="39" s="1"/>
  <c r="E20" i="39"/>
  <c r="E21" i="39" s="1"/>
  <c r="G20" i="39"/>
  <c r="G21" i="39" s="1"/>
  <c r="C20" i="39"/>
  <c r="C21" i="39" s="1"/>
  <c r="H20" i="39"/>
  <c r="H21" i="39" s="1"/>
  <c r="D20" i="39"/>
  <c r="D21" i="39" s="1"/>
  <c r="C38" i="39"/>
  <c r="C39" i="39" s="1"/>
  <c r="D38" i="39"/>
  <c r="D39" i="39" s="1"/>
  <c r="F38" i="39"/>
  <c r="F39" i="39" s="1"/>
  <c r="E38" i="39"/>
  <c r="E39" i="39" s="1"/>
  <c r="G38" i="39"/>
  <c r="G39" i="39" s="1"/>
  <c r="H38" i="39"/>
  <c r="H39" i="39" s="1"/>
  <c r="F56" i="39"/>
  <c r="F57" i="39" s="1"/>
  <c r="C56" i="39"/>
  <c r="C57" i="39" s="1"/>
  <c r="G56" i="39"/>
  <c r="G57" i="39" s="1"/>
  <c r="D56" i="39"/>
  <c r="D57" i="39" s="1"/>
  <c r="E56" i="39"/>
  <c r="E57" i="39" s="1"/>
  <c r="H56" i="39"/>
  <c r="H57" i="39" s="1"/>
  <c r="D110" i="39"/>
  <c r="D111" i="39" s="1"/>
  <c r="E110" i="39"/>
  <c r="E111" i="39" s="1"/>
  <c r="C110" i="39"/>
  <c r="C111" i="39" s="1"/>
  <c r="L108" i="39" s="1"/>
  <c r="F110" i="39"/>
  <c r="F111" i="39" s="1"/>
  <c r="G110" i="39"/>
  <c r="G111" i="39" s="1"/>
  <c r="H110" i="39"/>
  <c r="H111" i="39" s="1"/>
  <c r="F91" i="39"/>
  <c r="G91" i="39"/>
  <c r="E91" i="39"/>
  <c r="C91" i="39"/>
  <c r="H91" i="39"/>
  <c r="B92" i="39"/>
  <c r="D91" i="39"/>
  <c r="K18" i="39" l="1"/>
  <c r="L17" i="39"/>
  <c r="L20" i="39"/>
  <c r="L54" i="39"/>
  <c r="M36" i="39"/>
  <c r="M18" i="39"/>
  <c r="M17" i="39"/>
  <c r="M20" i="39"/>
  <c r="K17" i="39"/>
  <c r="K20" i="39"/>
  <c r="K54" i="39"/>
  <c r="K36" i="39"/>
  <c r="L18" i="39"/>
  <c r="M53" i="39"/>
  <c r="M56" i="39"/>
  <c r="M54" i="39"/>
  <c r="K53" i="39"/>
  <c r="K56" i="39"/>
  <c r="K38" i="39"/>
  <c r="K35" i="39"/>
  <c r="G92" i="39"/>
  <c r="G93" i="39" s="1"/>
  <c r="H92" i="39"/>
  <c r="H93" i="39" s="1"/>
  <c r="D92" i="39"/>
  <c r="D93" i="39" s="1"/>
  <c r="E92" i="39"/>
  <c r="E93" i="39" s="1"/>
  <c r="M90" i="39" s="1"/>
  <c r="F92" i="39"/>
  <c r="F93" i="39" s="1"/>
  <c r="C92" i="39"/>
  <c r="C93" i="39" s="1"/>
  <c r="K110" i="39"/>
  <c r="K107" i="39"/>
  <c r="M110" i="39"/>
  <c r="M107" i="39"/>
  <c r="M108" i="39"/>
  <c r="M38" i="39"/>
  <c r="M35" i="39"/>
  <c r="L107" i="39"/>
  <c r="L110" i="39"/>
  <c r="K108" i="39"/>
  <c r="L53" i="39"/>
  <c r="L56" i="39"/>
  <c r="L35" i="39"/>
  <c r="L38" i="39"/>
  <c r="L36" i="39"/>
  <c r="K92" i="39" l="1"/>
  <c r="K89" i="39"/>
  <c r="L89" i="39"/>
  <c r="L92" i="39"/>
  <c r="K90" i="39"/>
  <c r="L90" i="39"/>
  <c r="M92" i="39"/>
  <c r="M89" i="39"/>
</calcChain>
</file>

<file path=xl/comments1.xml><?xml version="1.0" encoding="utf-8"?>
<comments xmlns="http://schemas.openxmlformats.org/spreadsheetml/2006/main">
  <authors>
    <author>adelphi</author>
  </authors>
  <commentList>
    <comment ref="B6" authorId="0">
      <text>
        <r>
          <rPr>
            <b/>
            <u/>
            <sz val="9"/>
            <color indexed="81"/>
            <rFont val="Tahoma"/>
            <family val="2"/>
          </rPr>
          <t>Time required</t>
        </r>
        <r>
          <rPr>
            <b/>
            <sz val="9"/>
            <color indexed="81"/>
            <rFont val="Tahoma"/>
            <family val="2"/>
          </rPr>
          <t xml:space="preserve">
</t>
        </r>
        <r>
          <rPr>
            <sz val="9"/>
            <color indexed="81"/>
            <rFont val="Tahoma"/>
            <family val="2"/>
          </rPr>
          <t>Please indicated how many hours or days will be required to finalize each of the four steps.</t>
        </r>
        <r>
          <rPr>
            <sz val="9"/>
            <color indexed="81"/>
            <rFont val="Tahoma"/>
            <family val="2"/>
          </rPr>
          <t xml:space="preserve">
</t>
        </r>
      </text>
    </comment>
    <comment ref="C6" authorId="0">
      <text>
        <r>
          <rPr>
            <b/>
            <u/>
            <sz val="9"/>
            <color indexed="81"/>
            <rFont val="Tahoma"/>
            <family val="2"/>
          </rPr>
          <t>Company resources</t>
        </r>
        <r>
          <rPr>
            <b/>
            <sz val="9"/>
            <color indexed="81"/>
            <rFont val="Tahoma"/>
            <family val="2"/>
          </rPr>
          <t xml:space="preserve">
</t>
        </r>
        <r>
          <rPr>
            <sz val="9"/>
            <color indexed="81"/>
            <rFont val="Tahoma"/>
            <family val="2"/>
          </rPr>
          <t xml:space="preserve">Please indicate which resources will be required.
For example: Information on energy costs, list of suppliers, etc.
</t>
        </r>
      </text>
    </comment>
    <comment ref="D6" authorId="0">
      <text>
        <r>
          <rPr>
            <b/>
            <sz val="9"/>
            <color indexed="81"/>
            <rFont val="Tahoma"/>
            <family val="2"/>
          </rPr>
          <t xml:space="preserve">Location of assessment
</t>
        </r>
        <r>
          <rPr>
            <sz val="9"/>
            <color indexed="81"/>
            <rFont val="Tahoma"/>
            <family val="2"/>
          </rPr>
          <t>Please insert where each of the four steps will take place. 
For example:
Company headquarter (step 1)
Tour of the company premises (step 2)</t>
        </r>
      </text>
    </comment>
  </commentList>
</comments>
</file>

<file path=xl/comments10.xml><?xml version="1.0" encoding="utf-8"?>
<comments xmlns="http://schemas.openxmlformats.org/spreadsheetml/2006/main">
  <authors>
    <author>adelphi</author>
    <author>Janina Wohlgemuth</author>
    <author>Annica Cochu - adelphi</author>
  </authors>
  <commentList>
    <comment ref="B9" authorId="0">
      <text>
        <r>
          <rPr>
            <b/>
            <u/>
            <sz val="9"/>
            <color indexed="81"/>
            <rFont val="Tahoma"/>
            <family val="2"/>
          </rPr>
          <t>Impact factor</t>
        </r>
        <r>
          <rPr>
            <b/>
            <sz val="9"/>
            <color indexed="81"/>
            <rFont val="Tahoma"/>
            <family val="2"/>
          </rPr>
          <t xml:space="preserve">
</t>
        </r>
        <r>
          <rPr>
            <sz val="9"/>
            <color indexed="81"/>
            <rFont val="Tahoma"/>
            <family val="2"/>
          </rPr>
          <t xml:space="preserve">The impact factors express </t>
        </r>
        <r>
          <rPr>
            <u/>
            <sz val="9"/>
            <color indexed="81"/>
            <rFont val="Tahoma"/>
            <family val="2"/>
          </rPr>
          <t>by how much the costs caused by a severe or drastic climate change event are higher</t>
        </r>
        <r>
          <rPr>
            <sz val="9"/>
            <color indexed="81"/>
            <rFont val="Tahoma"/>
            <family val="2"/>
          </rPr>
          <t xml:space="preserve"> than those caused by the weaker event in the baseline scenario. 
The impact factor for the baseline scenario is always 1. 
If the impact factor of a severe event (for example a storm) is 2, it means that the costs caused by this severe storm are twice as high as the costs of a storm in the baseline scenario. </t>
        </r>
      </text>
    </comment>
    <comment ref="D9" authorId="0">
      <text>
        <r>
          <rPr>
            <b/>
            <sz val="9"/>
            <color indexed="81"/>
            <rFont val="Tahoma"/>
            <family val="2"/>
          </rPr>
          <t>Effectiveness of measure (in%)</t>
        </r>
        <r>
          <rPr>
            <sz val="9"/>
            <color indexed="81"/>
            <rFont val="Tahoma"/>
            <family val="2"/>
          </rPr>
          <t xml:space="preserve">
The "effectiveness of measure" expresses </t>
        </r>
        <r>
          <rPr>
            <u/>
            <sz val="9"/>
            <color indexed="81"/>
            <rFont val="Tahoma"/>
            <family val="2"/>
          </rPr>
          <t xml:space="preserve">by how much the adaptation measure under consideration can reduce the costs </t>
        </r>
        <r>
          <rPr>
            <sz val="9"/>
            <color indexed="81"/>
            <rFont val="Tahoma"/>
            <family val="2"/>
          </rPr>
          <t xml:space="preserve">caused by the climate change event. 
100% means that all costs can be avoided. An effectiveness value of 50% means that, despite the adaptation measure, only half the costs can be avoided. </t>
        </r>
      </text>
    </comment>
    <comment ref="F9" authorId="0">
      <text>
        <r>
          <rPr>
            <b/>
            <sz val="9"/>
            <color indexed="81"/>
            <rFont val="Tahoma"/>
            <family val="2"/>
          </rPr>
          <t xml:space="preserve">Annual probability (in %)
</t>
        </r>
        <r>
          <rPr>
            <sz val="9"/>
            <color indexed="81"/>
            <rFont val="Tahoma"/>
            <family val="2"/>
          </rPr>
          <t xml:space="preserve">The annual probability expresses </t>
        </r>
        <r>
          <rPr>
            <u/>
            <sz val="9"/>
            <color indexed="81"/>
            <rFont val="Tahoma"/>
            <family val="2"/>
          </rPr>
          <t>how likely it is that the climate change event occurs once a year.</t>
        </r>
        <r>
          <rPr>
            <sz val="9"/>
            <color indexed="81"/>
            <rFont val="Tahoma"/>
            <family val="2"/>
          </rPr>
          <t xml:space="preserve"> 
If the probability is 100% then the event will definitely occur once every year over the next 10 years. If the probability is 50% then the event wil occur every 2 years. 
To calculate the probability, divide the number of times that the event occurs in 10 years by 10. 
For example (once every year, so 10 times over 10 years): 10/10 = 1 = 100%
For example (once every 2 years, so 5 times over 10 years): 5/10 = 0,5 = 50%</t>
        </r>
      </text>
    </comment>
    <comment ref="B14" authorId="1">
      <text>
        <r>
          <rPr>
            <b/>
            <u/>
            <sz val="9"/>
            <color indexed="81"/>
            <rFont val="Tahoma"/>
            <family val="2"/>
          </rPr>
          <t>Expected costs of the negative effect</t>
        </r>
        <r>
          <rPr>
            <sz val="9"/>
            <color indexed="81"/>
            <rFont val="Tahoma"/>
            <family val="2"/>
          </rPr>
          <t xml:space="preserve">
The benefits of the adaptation measure equal the costs or losses that the company would incur if it did not take any measures to address the risk.
</t>
        </r>
        <r>
          <rPr>
            <b/>
            <sz val="9"/>
            <color indexed="81"/>
            <rFont val="Tahoma"/>
            <family val="2"/>
          </rPr>
          <t>For example:</t>
        </r>
        <r>
          <rPr>
            <sz val="9"/>
            <color indexed="81"/>
            <rFont val="Tahoma"/>
            <family val="2"/>
          </rPr>
          <t xml:space="preserve">
Lost revenue, repair/replacement costs and other costs</t>
        </r>
      </text>
    </comment>
    <comment ref="H14" authorId="1">
      <text>
        <r>
          <rPr>
            <b/>
            <u/>
            <sz val="9"/>
            <color indexed="81"/>
            <rFont val="Tahoma"/>
            <family val="2"/>
          </rPr>
          <t>Climate independent benefits</t>
        </r>
        <r>
          <rPr>
            <sz val="9"/>
            <color indexed="81"/>
            <rFont val="Tahoma"/>
            <family val="2"/>
          </rPr>
          <t xml:space="preserve">
This includes benefits that the company could realize through the adaptation measure even if climate change would not happen.
</t>
        </r>
        <r>
          <rPr>
            <b/>
            <sz val="9"/>
            <color indexed="81"/>
            <rFont val="Tahoma"/>
            <family val="2"/>
          </rPr>
          <t>For example:</t>
        </r>
        <r>
          <rPr>
            <sz val="9"/>
            <color indexed="81"/>
            <rFont val="Tahoma"/>
            <family val="2"/>
          </rPr>
          <t xml:space="preserve">
Cost savings due to higher efficiency, additional revenue from productivity increase</t>
        </r>
      </text>
    </comment>
    <comment ref="L14" authorId="0">
      <text>
        <r>
          <rPr>
            <b/>
            <u/>
            <sz val="9"/>
            <color indexed="81"/>
            <rFont val="Tahoma"/>
            <family val="2"/>
          </rPr>
          <t>Aggregated benefits / year</t>
        </r>
        <r>
          <rPr>
            <sz val="9"/>
            <color indexed="81"/>
            <rFont val="Tahoma"/>
            <family val="2"/>
          </rPr>
          <t xml:space="preserve">
These columns will fill up automatically as you insert the avoided costs and climate independent benefits. For each year, the average total benefits will be calculated. 
Please note: 
These benefits are undiscounted, which means that the natural loss in value of money over time is not represented yet.</t>
        </r>
      </text>
    </comment>
    <comment ref="B15" authorId="2">
      <text>
        <r>
          <rPr>
            <b/>
            <u/>
            <sz val="9"/>
            <color indexed="81"/>
            <rFont val="Tahoma"/>
            <family val="2"/>
          </rPr>
          <t xml:space="preserve">Lost revenue </t>
        </r>
        <r>
          <rPr>
            <b/>
            <sz val="9"/>
            <color indexed="81"/>
            <rFont val="Tahoma"/>
            <family val="2"/>
          </rPr>
          <t xml:space="preserve">
</t>
        </r>
        <r>
          <rPr>
            <sz val="9"/>
            <color indexed="81"/>
            <rFont val="Tahoma"/>
            <family val="2"/>
          </rPr>
          <t>Revenue lost from productivity decrease or production interruption.</t>
        </r>
        <r>
          <rPr>
            <b/>
            <sz val="9"/>
            <color indexed="81"/>
            <rFont val="Tahoma"/>
            <family val="2"/>
          </rPr>
          <t xml:space="preserve">
For example:</t>
        </r>
        <r>
          <rPr>
            <sz val="9"/>
            <color indexed="81"/>
            <rFont val="Tahoma"/>
            <family val="2"/>
          </rPr>
          <t xml:space="preserve"> Increased energy efficiency, reduced personnel costs
</t>
        </r>
      </text>
    </comment>
    <comment ref="F15" authorId="0">
      <text>
        <r>
          <rPr>
            <b/>
            <u/>
            <sz val="9"/>
            <color indexed="81"/>
            <rFont val="Tahoma"/>
            <family val="2"/>
          </rPr>
          <t xml:space="preserve">Other costs
</t>
        </r>
        <r>
          <rPr>
            <sz val="9"/>
            <color indexed="81"/>
            <rFont val="Tahoma"/>
            <family val="2"/>
          </rPr>
          <t xml:space="preserve">For example, additional production costs (through increased water or electricity price)
</t>
        </r>
      </text>
    </comment>
    <comment ref="H15" authorId="2">
      <text>
        <r>
          <rPr>
            <b/>
            <u/>
            <sz val="9"/>
            <color indexed="81"/>
            <rFont val="Tahoma"/>
            <family val="2"/>
          </rPr>
          <t xml:space="preserve">Cost savings
</t>
        </r>
        <r>
          <rPr>
            <sz val="9"/>
            <color indexed="81"/>
            <rFont val="Tahoma"/>
            <family val="2"/>
          </rPr>
          <t xml:space="preserve">
For example: Lower production costs due to better energy efficiency of new machine</t>
        </r>
      </text>
    </comment>
    <comment ref="J15" authorId="0">
      <text>
        <r>
          <rPr>
            <b/>
            <u/>
            <sz val="9"/>
            <color indexed="81"/>
            <rFont val="Tahoma"/>
            <family val="2"/>
          </rPr>
          <t>Additional revenue</t>
        </r>
        <r>
          <rPr>
            <b/>
            <sz val="9"/>
            <color indexed="81"/>
            <rFont val="Tahoma"/>
            <family val="2"/>
          </rPr>
          <t xml:space="preserve">
F</t>
        </r>
        <r>
          <rPr>
            <sz val="9"/>
            <color indexed="81"/>
            <rFont val="Tahoma"/>
            <family val="2"/>
          </rPr>
          <t xml:space="preserve">or exmple: Increased output of new machine
</t>
        </r>
      </text>
    </comment>
  </commentList>
</comments>
</file>

<file path=xl/comments11.xml><?xml version="1.0" encoding="utf-8"?>
<comments xmlns="http://schemas.openxmlformats.org/spreadsheetml/2006/main">
  <authors>
    <author>adelphi</author>
  </authors>
  <commentList>
    <comment ref="A3" authorId="0">
      <text>
        <r>
          <rPr>
            <b/>
            <sz val="9"/>
            <color indexed="81"/>
            <rFont val="Arial"/>
            <family val="2"/>
          </rPr>
          <t xml:space="preserve">Discount rate
</t>
        </r>
        <r>
          <rPr>
            <sz val="9"/>
            <color indexed="81"/>
            <rFont val="Arial"/>
            <family val="2"/>
          </rPr>
          <t xml:space="preserve">The discount rate expresses the loss in the value of money over the years and makes future costs and benefits comparable with today's. If the discount rate is 3%, it means that costs (or benefits) of US$100 occurring next year are as "painful" (or as great) as US$100/(1+0,03)^1 = US$97 today. Similarly, a cash flow of US$100 ocurring five years from now is worth US$100/(1+0,03)^5=US$86 today. 
In a business context, discounting is usually done using the market interest rate. Yet, when it comes to climate change, a "social discount rate" should be used that is lower than the market interest rate. This is done to make adaptation measures with future benefits more attractive today. 
</t>
        </r>
      </text>
    </comment>
    <comment ref="B8" authorId="0">
      <text>
        <r>
          <rPr>
            <sz val="8"/>
            <color indexed="81"/>
            <rFont val="Arial"/>
            <family val="2"/>
          </rPr>
          <t>Discount facto</t>
        </r>
        <r>
          <rPr>
            <b/>
            <u/>
            <sz val="9"/>
            <color indexed="81"/>
            <rFont val="Arial"/>
            <family val="2"/>
          </rPr>
          <t xml:space="preserve">r
The discount factor is the ratio of the net present value of a future cash flow to its value if the cash flow were occurring today. 
</t>
        </r>
        <r>
          <rPr>
            <b/>
            <sz val="9"/>
            <color indexed="81"/>
            <rFont val="Arial"/>
            <family val="2"/>
          </rPr>
          <t>Interpretation</t>
        </r>
        <r>
          <rPr>
            <b/>
            <u/>
            <sz val="9"/>
            <color indexed="81"/>
            <rFont val="Arial"/>
            <family val="2"/>
          </rPr>
          <t xml:space="preserve">:
The discount factor of a cash flow ocurring now (or in the current year) is 1, and the discount factor for following years is an exponential function of the discount rate and the time elapsed (in years). For instance, if the discount rate is 3%, the discount factor decreases exponentially by 3% each year, so that it is 1 today, but 0.97 next year, 0.94 in the year after that, and 0.86 after five years have elapsed.
</t>
        </r>
      </text>
    </comment>
    <comment ref="J17" authorId="0">
      <text>
        <r>
          <rPr>
            <b/>
            <sz val="9"/>
            <color indexed="81"/>
            <rFont val="Arial"/>
            <family val="2"/>
          </rPr>
          <t>Net present value (NPV)</t>
        </r>
        <r>
          <rPr>
            <sz val="9"/>
            <color indexed="81"/>
            <rFont val="Arial"/>
            <family val="2"/>
          </rPr>
          <t xml:space="preserve">
Difference between discounted costs and discounted benefits of a measure over its entire lifetime. It is calculated by subtracting the discounted costs from the discounted benefits. By using discounted costs and benefits the NPV accounts for the fact that costs and benefits accruing in the future are worth less today. 
</t>
        </r>
        <r>
          <rPr>
            <b/>
            <sz val="9"/>
            <color indexed="81"/>
            <rFont val="Arial"/>
            <family val="2"/>
          </rPr>
          <t>Interpretation:</t>
        </r>
        <r>
          <rPr>
            <sz val="9"/>
            <color indexed="81"/>
            <rFont val="Arial"/>
            <family val="2"/>
          </rPr>
          <t xml:space="preserve">
If the result of the NPV is positive, the adaptation measure is economically feasible in absolute terms. 
The higher the NPV, the higher the net benefits of this measure.
</t>
        </r>
      </text>
    </comment>
    <comment ref="J18" authorId="0">
      <text>
        <r>
          <rPr>
            <b/>
            <sz val="9"/>
            <color indexed="81"/>
            <rFont val="Arial"/>
            <family val="2"/>
          </rPr>
          <t>Cost-benefit ration (CBR)</t>
        </r>
        <r>
          <rPr>
            <sz val="9"/>
            <color indexed="81"/>
            <rFont val="Arial"/>
            <family val="2"/>
          </rPr>
          <t xml:space="preserve">
Ratio of discounted costs of the measure over the discounted benefits of the measure for its entire lifetime. 
It expresses how much money has to be spent in order to create one unit (in monetary terms) of benefit. 
</t>
        </r>
        <r>
          <rPr>
            <b/>
            <sz val="9"/>
            <color indexed="81"/>
            <rFont val="Arial"/>
            <family val="2"/>
          </rPr>
          <t>Interpretation:</t>
        </r>
        <r>
          <rPr>
            <sz val="9"/>
            <color indexed="81"/>
            <rFont val="Arial"/>
            <family val="2"/>
          </rPr>
          <t xml:space="preserve">
The adaptation measure is cost-effective if the CBR &lt; 1, meaning that costs are smaller than benefits.
</t>
        </r>
      </text>
    </comment>
    <comment ref="J19" authorId="0">
      <text>
        <r>
          <rPr>
            <b/>
            <sz val="9"/>
            <color indexed="81"/>
            <rFont val="Arial"/>
            <family val="2"/>
          </rPr>
          <t xml:space="preserve">Internal Rate of Return (IRR)
</t>
        </r>
        <r>
          <rPr>
            <sz val="9"/>
            <color indexed="81"/>
            <rFont val="Arial"/>
            <family val="2"/>
          </rPr>
          <t xml:space="preserve">
Discount rate which will cause the NPV of the risk mitigation measure to equal zero. Calculating the IRR relies on an iterative solution to determine what discount rate will cause the NPV of the project to equal zero. The IRR can be calculated by trial and error by varying the discount rate in the NPV formula until the NPV is equal to 0. 
The IRR can be used to compare different adaptation options with each other. 
</t>
        </r>
        <r>
          <rPr>
            <b/>
            <sz val="9"/>
            <color indexed="81"/>
            <rFont val="Arial"/>
            <family val="2"/>
          </rPr>
          <t>Interpretation:</t>
        </r>
        <r>
          <rPr>
            <sz val="9"/>
            <color indexed="81"/>
            <rFont val="Arial"/>
            <family val="2"/>
          </rPr>
          <t xml:space="preserve">
The higher the IRR, the greater the returns of the investment.
</t>
        </r>
      </text>
    </comment>
    <comment ref="J20" authorId="0">
      <text>
        <r>
          <rPr>
            <b/>
            <sz val="9"/>
            <color indexed="81"/>
            <rFont val="Arial"/>
            <family val="2"/>
          </rPr>
          <t>Return on Investment (RoI)</t>
        </r>
        <r>
          <rPr>
            <sz val="9"/>
            <color indexed="81"/>
            <rFont val="Arial"/>
            <family val="2"/>
          </rPr>
          <t xml:space="preserve">
Money saved with the investment, measured in % of the total investment. Calculated by dividing the NPV by the discounted costs over the entire lifetime of the investment 
</t>
        </r>
        <r>
          <rPr>
            <b/>
            <sz val="9"/>
            <color indexed="81"/>
            <rFont val="Arial"/>
            <family val="2"/>
          </rPr>
          <t>Interpretation:</t>
        </r>
        <r>
          <rPr>
            <sz val="9"/>
            <color indexed="81"/>
            <rFont val="Arial"/>
            <family val="2"/>
          </rPr>
          <t xml:space="preserve">
The higher the RoI, the higher the returns of the project in relation to the invested sum. 
For example: A 60% RoI means that the cost of the project and another 60% of these costs have been recovered. 
But: RoI is always dependent on the invested sum. A higher RoI does not necessarily mean that a measure generates more absolute savings than another measure with a lower RoI.
</t>
        </r>
      </text>
    </comment>
    <comment ref="J21" authorId="0">
      <text>
        <r>
          <rPr>
            <b/>
            <sz val="9"/>
            <color indexed="81"/>
            <rFont val="Arial"/>
            <family val="2"/>
          </rPr>
          <t>Payback Time (PT)</t>
        </r>
        <r>
          <rPr>
            <sz val="9"/>
            <color indexed="81"/>
            <rFont val="Arial"/>
            <family val="2"/>
          </rPr>
          <t xml:space="preserve">
The payback time is the time it will take for the undiscounted annual benefits to equal the initial investment costs. In other words, after how many years the company will realise net benefits. Note that you should subtract low benefits from high costs and vice versa to get the respective minimum and maximum figures
</t>
        </r>
      </text>
    </comment>
    <comment ref="B26" authorId="0">
      <text>
        <r>
          <rPr>
            <sz val="8"/>
            <color indexed="81"/>
            <rFont val="Arial"/>
            <family val="2"/>
          </rPr>
          <t>Discount facto</t>
        </r>
        <r>
          <rPr>
            <b/>
            <u/>
            <sz val="9"/>
            <color indexed="81"/>
            <rFont val="Arial"/>
            <family val="2"/>
          </rPr>
          <t xml:space="preserve">r
The discount factor is the ratio of the net present value of a future cash flow to its value if the cash flow were occurring today. 
</t>
        </r>
        <r>
          <rPr>
            <b/>
            <sz val="9"/>
            <color indexed="81"/>
            <rFont val="Arial"/>
            <family val="2"/>
          </rPr>
          <t>Interpretation</t>
        </r>
        <r>
          <rPr>
            <b/>
            <u/>
            <sz val="9"/>
            <color indexed="81"/>
            <rFont val="Arial"/>
            <family val="2"/>
          </rPr>
          <t xml:space="preserve">:
The discount factor of a cash flow ocurring now (or in the current year) is 1, and the discount factor for following years is an exponential function of the discount rate and the time elapsed (in years). For instance, if the discount rate is 3%, the discount factor decreases exponentially by 3% each year, so that it is 1 today, but 0.97 next year, 0.94 in the year after that, and 0.86 after five years have elapsed.
</t>
        </r>
      </text>
    </comment>
    <comment ref="J35" authorId="0">
      <text>
        <r>
          <rPr>
            <b/>
            <sz val="9"/>
            <color indexed="81"/>
            <rFont val="Arial"/>
            <family val="2"/>
          </rPr>
          <t>Net present value (NPV)</t>
        </r>
        <r>
          <rPr>
            <sz val="9"/>
            <color indexed="81"/>
            <rFont val="Arial"/>
            <family val="2"/>
          </rPr>
          <t xml:space="preserve">
Difference between discounted costs and discounted benefits of a measure over its entire lifetime. It is calculated by subtracting the discounted costs from the discounted benefits. By using discounted costs and benefits the NPV accounts for the fact that costs and benefits accruing in the future are worth less today. 
</t>
        </r>
        <r>
          <rPr>
            <b/>
            <sz val="9"/>
            <color indexed="81"/>
            <rFont val="Arial"/>
            <family val="2"/>
          </rPr>
          <t>Interpretation:</t>
        </r>
        <r>
          <rPr>
            <sz val="9"/>
            <color indexed="81"/>
            <rFont val="Arial"/>
            <family val="2"/>
          </rPr>
          <t xml:space="preserve">
If the result of the NPV is positive, the adaptation measure is economically feasible in absolute terms. 
The higher the NPV, the higher the net benefits of this measure.
</t>
        </r>
      </text>
    </comment>
    <comment ref="J36" authorId="0">
      <text>
        <r>
          <rPr>
            <b/>
            <sz val="9"/>
            <color indexed="81"/>
            <rFont val="Arial"/>
            <family val="2"/>
          </rPr>
          <t>Cost-benefit ration (CBR)</t>
        </r>
        <r>
          <rPr>
            <sz val="9"/>
            <color indexed="81"/>
            <rFont val="Arial"/>
            <family val="2"/>
          </rPr>
          <t xml:space="preserve">
Ratio of discounted costs of the measure over the discounted benefits of the measure for its entire lifetime. 
It expresses how much money has to be spent in order to create one unit (in monetary terms) of benefit. 
</t>
        </r>
        <r>
          <rPr>
            <b/>
            <sz val="9"/>
            <color indexed="81"/>
            <rFont val="Arial"/>
            <family val="2"/>
          </rPr>
          <t>Interpretation:</t>
        </r>
        <r>
          <rPr>
            <sz val="9"/>
            <color indexed="81"/>
            <rFont val="Arial"/>
            <family val="2"/>
          </rPr>
          <t xml:space="preserve">
The adaptation measure is cost-effective if the CBR &lt; 1, meaning that costs are smaller than benefits.
</t>
        </r>
      </text>
    </comment>
    <comment ref="J37" authorId="0">
      <text>
        <r>
          <rPr>
            <b/>
            <sz val="9"/>
            <color indexed="81"/>
            <rFont val="Arial"/>
            <family val="2"/>
          </rPr>
          <t xml:space="preserve">Internal Rate of Return (IRR)
</t>
        </r>
        <r>
          <rPr>
            <sz val="9"/>
            <color indexed="81"/>
            <rFont val="Arial"/>
            <family val="2"/>
          </rPr>
          <t xml:space="preserve">
Discount rate which will cause the NPV of the risk mitigation measure to equal zero. Calculating the IRR relies on an iterative solution to determine what discount rate will cause the NPV of the project to equal zero. The IRR can be calculated by trial and error by varying the discount rate in the NPV formula until the NPV is equal to 0. 
The IRR can be used to compare different adaptation options with each other. 
</t>
        </r>
        <r>
          <rPr>
            <b/>
            <sz val="9"/>
            <color indexed="81"/>
            <rFont val="Arial"/>
            <family val="2"/>
          </rPr>
          <t>Interpretation:</t>
        </r>
        <r>
          <rPr>
            <sz val="9"/>
            <color indexed="81"/>
            <rFont val="Arial"/>
            <family val="2"/>
          </rPr>
          <t xml:space="preserve">
The higher the IRR, the greater the returns of the investment.
</t>
        </r>
      </text>
    </comment>
    <comment ref="J38" authorId="0">
      <text>
        <r>
          <rPr>
            <b/>
            <sz val="9"/>
            <color indexed="81"/>
            <rFont val="Arial"/>
            <family val="2"/>
          </rPr>
          <t>Return on Investment (RoI)</t>
        </r>
        <r>
          <rPr>
            <sz val="9"/>
            <color indexed="81"/>
            <rFont val="Arial"/>
            <family val="2"/>
          </rPr>
          <t xml:space="preserve">
Money saved with the investment, measured in % of the total investment. Calculated by dividing the NPV by the discounted costs over the entire lifetime of the investment 
</t>
        </r>
        <r>
          <rPr>
            <b/>
            <sz val="9"/>
            <color indexed="81"/>
            <rFont val="Arial"/>
            <family val="2"/>
          </rPr>
          <t>Interpretation:</t>
        </r>
        <r>
          <rPr>
            <sz val="9"/>
            <color indexed="81"/>
            <rFont val="Arial"/>
            <family val="2"/>
          </rPr>
          <t xml:space="preserve">
The higher the RoI, the higher the returns of the project in relation to the invested sum. 
For example: A 60% RoI means that the cost of the project and another 60% of these costs have been recovered. 
But: RoI is always dependent on the invested sum. A higher RoI does not necessarily mean that a measure generates more absolute savings than another measure with a lower RoI.
</t>
        </r>
      </text>
    </comment>
    <comment ref="J39" authorId="0">
      <text>
        <r>
          <rPr>
            <b/>
            <sz val="9"/>
            <color indexed="81"/>
            <rFont val="Arial"/>
            <family val="2"/>
          </rPr>
          <t>Payback Time (PT)</t>
        </r>
        <r>
          <rPr>
            <sz val="9"/>
            <color indexed="81"/>
            <rFont val="Arial"/>
            <family val="2"/>
          </rPr>
          <t xml:space="preserve">
The payback time is the time it will take for the undiscounted annual benefits to equal the initial investment costs. In other words, after how many years the company will realise net benefits. Note that you should subtract low benefits from high costs and vice versa to get the respective minimum and maximum figures
</t>
        </r>
      </text>
    </comment>
    <comment ref="B44" authorId="0">
      <text>
        <r>
          <rPr>
            <sz val="8"/>
            <color indexed="81"/>
            <rFont val="Arial"/>
            <family val="2"/>
          </rPr>
          <t>Discount facto</t>
        </r>
        <r>
          <rPr>
            <b/>
            <u/>
            <sz val="9"/>
            <color indexed="81"/>
            <rFont val="Arial"/>
            <family val="2"/>
          </rPr>
          <t xml:space="preserve">r
The discount factor is the ratio of the net present value of a future cash flow to its value if the cash flow were occurring today. 
</t>
        </r>
        <r>
          <rPr>
            <b/>
            <sz val="9"/>
            <color indexed="81"/>
            <rFont val="Arial"/>
            <family val="2"/>
          </rPr>
          <t>Interpretation</t>
        </r>
        <r>
          <rPr>
            <b/>
            <u/>
            <sz val="9"/>
            <color indexed="81"/>
            <rFont val="Arial"/>
            <family val="2"/>
          </rPr>
          <t xml:space="preserve">:
The discount factor of a cash flow ocurring now (or in the current year) is 1, and the discount factor for following years is an exponential function of the discount rate and the time elapsed (in years). For instance, if the discount rate is 3%, the discount factor decreases exponentially by 3% each year, so that it is 1 today, but 0.97 next year, 0.94 in the year after that, and 0.86 after five years have elapsed.
</t>
        </r>
      </text>
    </comment>
    <comment ref="J53" authorId="0">
      <text>
        <r>
          <rPr>
            <b/>
            <sz val="9"/>
            <color indexed="81"/>
            <rFont val="Arial"/>
            <family val="2"/>
          </rPr>
          <t>Net present value (NPV)</t>
        </r>
        <r>
          <rPr>
            <sz val="9"/>
            <color indexed="81"/>
            <rFont val="Arial"/>
            <family val="2"/>
          </rPr>
          <t xml:space="preserve">
Difference between discounted costs and discounted benefits of a measure over its entire lifetime. It is calculated by subtracting the discounted costs from the discounted benefits. By using discounted costs and benefits the NPV accounts for the fact that costs and benefits accruing in the future are worth less today. 
</t>
        </r>
        <r>
          <rPr>
            <b/>
            <sz val="9"/>
            <color indexed="81"/>
            <rFont val="Arial"/>
            <family val="2"/>
          </rPr>
          <t>Interpretation:</t>
        </r>
        <r>
          <rPr>
            <sz val="9"/>
            <color indexed="81"/>
            <rFont val="Arial"/>
            <family val="2"/>
          </rPr>
          <t xml:space="preserve">
If the result of the NPV is positive, the adaptation measure is economically feasible in absolute terms. 
The higher the NPV, the higher the net benefits of this measure.
</t>
        </r>
      </text>
    </comment>
    <comment ref="J54" authorId="0">
      <text>
        <r>
          <rPr>
            <b/>
            <sz val="9"/>
            <color indexed="81"/>
            <rFont val="Arial"/>
            <family val="2"/>
          </rPr>
          <t>Cost-benefit ration (CBR)</t>
        </r>
        <r>
          <rPr>
            <sz val="9"/>
            <color indexed="81"/>
            <rFont val="Arial"/>
            <family val="2"/>
          </rPr>
          <t xml:space="preserve">
Ratio of discounted costs of the measure over the discounted benefits of the measure for its entire lifetime. 
It expresses how much money has to be spent in order to create one unit (in monetary terms) of benefit. 
</t>
        </r>
        <r>
          <rPr>
            <b/>
            <sz val="9"/>
            <color indexed="81"/>
            <rFont val="Arial"/>
            <family val="2"/>
          </rPr>
          <t>Interpretation:</t>
        </r>
        <r>
          <rPr>
            <sz val="9"/>
            <color indexed="81"/>
            <rFont val="Arial"/>
            <family val="2"/>
          </rPr>
          <t xml:space="preserve">
The adaptation measure is cost-effective if the CBR &lt; 1, meaning that costs are smaller than benefits.
</t>
        </r>
      </text>
    </comment>
    <comment ref="J55" authorId="0">
      <text>
        <r>
          <rPr>
            <b/>
            <sz val="9"/>
            <color indexed="81"/>
            <rFont val="Arial"/>
            <family val="2"/>
          </rPr>
          <t xml:space="preserve">Internal Rate of Return (IRR)
</t>
        </r>
        <r>
          <rPr>
            <sz val="9"/>
            <color indexed="81"/>
            <rFont val="Arial"/>
            <family val="2"/>
          </rPr>
          <t xml:space="preserve">
Discount rate which will cause the NPV of the risk mitigation measure to equal zero. Calculating the IRR relies on an iterative solution to determine what discount rate will cause the NPV of the project to equal zero. The IRR can be calculated by trial and error by varying the discount rate in the NPV formula until the NPV is equal to 0. 
The IRR can be used to compare different adaptation options with each other. 
</t>
        </r>
        <r>
          <rPr>
            <b/>
            <sz val="9"/>
            <color indexed="81"/>
            <rFont val="Arial"/>
            <family val="2"/>
          </rPr>
          <t>Interpretation:</t>
        </r>
        <r>
          <rPr>
            <sz val="9"/>
            <color indexed="81"/>
            <rFont val="Arial"/>
            <family val="2"/>
          </rPr>
          <t xml:space="preserve">
The higher the IRR, the greater the returns of the investment.
</t>
        </r>
      </text>
    </comment>
    <comment ref="J56" authorId="0">
      <text>
        <r>
          <rPr>
            <b/>
            <sz val="9"/>
            <color indexed="81"/>
            <rFont val="Arial"/>
            <family val="2"/>
          </rPr>
          <t>Return on Investment (RoI)</t>
        </r>
        <r>
          <rPr>
            <sz val="9"/>
            <color indexed="81"/>
            <rFont val="Arial"/>
            <family val="2"/>
          </rPr>
          <t xml:space="preserve">
Money saved with the investment, measured in % of the total investment. Calculated by dividing the NPV by the discounted costs over the entire lifetime of the investment 
</t>
        </r>
        <r>
          <rPr>
            <b/>
            <sz val="9"/>
            <color indexed="81"/>
            <rFont val="Arial"/>
            <family val="2"/>
          </rPr>
          <t>Interpretation:</t>
        </r>
        <r>
          <rPr>
            <sz val="9"/>
            <color indexed="81"/>
            <rFont val="Arial"/>
            <family val="2"/>
          </rPr>
          <t xml:space="preserve">
The higher the RoI, the higher the returns of the project in relation to the invested sum. 
For example: A 60% RoI means that the cost of the project and another 60% of these costs have been recovered. 
But: RoI is always dependent on the invested sum. A higher RoI does not necessarily mean that a measure generates more absolute savings than another measure with a lower RoI.
</t>
        </r>
      </text>
    </comment>
    <comment ref="J57" authorId="0">
      <text>
        <r>
          <rPr>
            <b/>
            <sz val="9"/>
            <color indexed="81"/>
            <rFont val="Arial"/>
            <family val="2"/>
          </rPr>
          <t>Payback Time (PT)</t>
        </r>
        <r>
          <rPr>
            <sz val="9"/>
            <color indexed="81"/>
            <rFont val="Arial"/>
            <family val="2"/>
          </rPr>
          <t xml:space="preserve">
The payback time is the time it will take for the undiscounted annual benefits to equal the initial investment costs. In other words, after how many years the company will realise net benefits. Note that you should subtract low benefits from high costs and vice versa to get the respective minimum and maximum figures
</t>
        </r>
      </text>
    </comment>
    <comment ref="B62" authorId="0">
      <text>
        <r>
          <rPr>
            <sz val="8"/>
            <color indexed="81"/>
            <rFont val="Arial"/>
            <family val="2"/>
          </rPr>
          <t>Discount facto</t>
        </r>
        <r>
          <rPr>
            <b/>
            <u/>
            <sz val="9"/>
            <color indexed="81"/>
            <rFont val="Arial"/>
            <family val="2"/>
          </rPr>
          <t xml:space="preserve">r
The discount factor is the ratio of the net present value of a future cash flow to its value if the cash flow were occurring today. 
</t>
        </r>
        <r>
          <rPr>
            <b/>
            <sz val="9"/>
            <color indexed="81"/>
            <rFont val="Arial"/>
            <family val="2"/>
          </rPr>
          <t>Interpretation</t>
        </r>
        <r>
          <rPr>
            <b/>
            <u/>
            <sz val="9"/>
            <color indexed="81"/>
            <rFont val="Arial"/>
            <family val="2"/>
          </rPr>
          <t xml:space="preserve">:
The discount factor of a cash flow ocurring now (or in the current year) is 1, and the discount factor for following years is an exponential function of the discount rate and the time elapsed (in years). For instance, if the discount rate is 3%, the discount factor decreases exponentially by 3% each year, so that it is 1 today, but 0.97 next year, 0.94 in the year after that, and 0.86 after five years have elapsed.
</t>
        </r>
      </text>
    </comment>
    <comment ref="J71" authorId="0">
      <text>
        <r>
          <rPr>
            <b/>
            <sz val="9"/>
            <color indexed="81"/>
            <rFont val="Arial"/>
            <family val="2"/>
          </rPr>
          <t>Net present value (NPV)</t>
        </r>
        <r>
          <rPr>
            <sz val="9"/>
            <color indexed="81"/>
            <rFont val="Arial"/>
            <family val="2"/>
          </rPr>
          <t xml:space="preserve">
Difference between discounted costs and discounted benefits of a measure over its entire lifetime. It is calculated by subtracting the discounted costs from the discounted benefits. By using discounted costs and benefits the NPV accounts for the fact that costs and benefits accruing in the future are worth less today. 
</t>
        </r>
        <r>
          <rPr>
            <b/>
            <sz val="9"/>
            <color indexed="81"/>
            <rFont val="Arial"/>
            <family val="2"/>
          </rPr>
          <t>Interpretation:</t>
        </r>
        <r>
          <rPr>
            <sz val="9"/>
            <color indexed="81"/>
            <rFont val="Arial"/>
            <family val="2"/>
          </rPr>
          <t xml:space="preserve">
If the result of the NPV is positive, the adaptation measure is economically feasible in absolute terms. 
The higher the NPV, the higher the net benefits of this measure.
</t>
        </r>
      </text>
    </comment>
    <comment ref="J72" authorId="0">
      <text>
        <r>
          <rPr>
            <b/>
            <sz val="9"/>
            <color indexed="81"/>
            <rFont val="Arial"/>
            <family val="2"/>
          </rPr>
          <t>Cost-benefit ration (CBR)</t>
        </r>
        <r>
          <rPr>
            <sz val="9"/>
            <color indexed="81"/>
            <rFont val="Arial"/>
            <family val="2"/>
          </rPr>
          <t xml:space="preserve">
Ratio of discounted costs of the measure over the discounted benefits of the measure for its entire lifetime. 
It expresses how much money has to be spent in order to create one unit (in monetary terms) of benefit. 
</t>
        </r>
        <r>
          <rPr>
            <b/>
            <sz val="9"/>
            <color indexed="81"/>
            <rFont val="Arial"/>
            <family val="2"/>
          </rPr>
          <t>Interpretation:</t>
        </r>
        <r>
          <rPr>
            <sz val="9"/>
            <color indexed="81"/>
            <rFont val="Arial"/>
            <family val="2"/>
          </rPr>
          <t xml:space="preserve">
The adaptation measure is cost-effective if the CBR &lt; 1, meaning that costs are smaller than benefits.
</t>
        </r>
      </text>
    </comment>
    <comment ref="J73" authorId="0">
      <text>
        <r>
          <rPr>
            <b/>
            <sz val="9"/>
            <color indexed="81"/>
            <rFont val="Arial"/>
            <family val="2"/>
          </rPr>
          <t xml:space="preserve">Internal Rate of Return (IRR)
</t>
        </r>
        <r>
          <rPr>
            <sz val="9"/>
            <color indexed="81"/>
            <rFont val="Arial"/>
            <family val="2"/>
          </rPr>
          <t xml:space="preserve">
Discount rate which will cause the NPV of the risk mitigation measure to equal zero. Calculating the IRR relies on an iterative solution to determine what discount rate will cause the NPV of the project to equal zero. The IRR can be calculated by trial and error by varying the discount rate in the NPV formula until the NPV is equal to 0. 
The IRR can be used to compare different adaptation options with each other. 
</t>
        </r>
        <r>
          <rPr>
            <b/>
            <sz val="9"/>
            <color indexed="81"/>
            <rFont val="Arial"/>
            <family val="2"/>
          </rPr>
          <t>Interpretation:</t>
        </r>
        <r>
          <rPr>
            <sz val="9"/>
            <color indexed="81"/>
            <rFont val="Arial"/>
            <family val="2"/>
          </rPr>
          <t xml:space="preserve">
The higher the IRR, the greater the returns of the investment.
</t>
        </r>
      </text>
    </comment>
    <comment ref="J74" authorId="0">
      <text>
        <r>
          <rPr>
            <b/>
            <sz val="9"/>
            <color indexed="81"/>
            <rFont val="Arial"/>
            <family val="2"/>
          </rPr>
          <t>Return on Investment (RoI)</t>
        </r>
        <r>
          <rPr>
            <sz val="9"/>
            <color indexed="81"/>
            <rFont val="Arial"/>
            <family val="2"/>
          </rPr>
          <t xml:space="preserve">
Money saved with the investment, measured in % of the total investment. Calculated by dividing the NPV by the discounted costs over the entire lifetime of the investment 
</t>
        </r>
        <r>
          <rPr>
            <b/>
            <sz val="9"/>
            <color indexed="81"/>
            <rFont val="Arial"/>
            <family val="2"/>
          </rPr>
          <t>Interpretation:</t>
        </r>
        <r>
          <rPr>
            <sz val="9"/>
            <color indexed="81"/>
            <rFont val="Arial"/>
            <family val="2"/>
          </rPr>
          <t xml:space="preserve">
The higher the RoI, the higher the returns of the project in relation to the invested sum. 
For example: A 60% RoI means that the cost of the project and another 60% of these costs have been recovered. 
But: RoI is always dependent on the invested sum. A higher RoI does not necessarily mean that a measure generates more absolute savings than another measure with a lower RoI.
</t>
        </r>
      </text>
    </comment>
    <comment ref="J75" authorId="0">
      <text>
        <r>
          <rPr>
            <b/>
            <sz val="9"/>
            <color indexed="81"/>
            <rFont val="Arial"/>
            <family val="2"/>
          </rPr>
          <t>Payback Time (PT)</t>
        </r>
        <r>
          <rPr>
            <sz val="9"/>
            <color indexed="81"/>
            <rFont val="Arial"/>
            <family val="2"/>
          </rPr>
          <t xml:space="preserve">
The payback time is the time it will take for the undiscounted annual benefits to equal the initial investment costs. In other words, after how many years the company will realise net benefits. Note that you should subtract low benefits from high costs and vice versa to get the respective minimum and maximum figures
</t>
        </r>
      </text>
    </comment>
    <comment ref="B80" authorId="0">
      <text>
        <r>
          <rPr>
            <sz val="8"/>
            <color indexed="81"/>
            <rFont val="Arial"/>
            <family val="2"/>
          </rPr>
          <t>Discount facto</t>
        </r>
        <r>
          <rPr>
            <b/>
            <u/>
            <sz val="9"/>
            <color indexed="81"/>
            <rFont val="Arial"/>
            <family val="2"/>
          </rPr>
          <t xml:space="preserve">r
The discount factor is the ratio of the net present value of a future cash flow to its value if the cash flow were occurring today. 
</t>
        </r>
        <r>
          <rPr>
            <b/>
            <sz val="9"/>
            <color indexed="81"/>
            <rFont val="Arial"/>
            <family val="2"/>
          </rPr>
          <t>Interpretation</t>
        </r>
        <r>
          <rPr>
            <b/>
            <u/>
            <sz val="9"/>
            <color indexed="81"/>
            <rFont val="Arial"/>
            <family val="2"/>
          </rPr>
          <t xml:space="preserve">:
The discount factor of a cash flow ocurring now (or in the current year) is 1, and the discount factor for following years is an exponential function of the discount rate and the time elapsed (in years). For instance, if the discount rate is 3%, the discount factor decreases exponentially by 3% each year, so that it is 1 today, but 0.97 next year, 0.94 in the year after that, and 0.86 after five years have elapsed.
</t>
        </r>
      </text>
    </comment>
    <comment ref="J89" authorId="0">
      <text>
        <r>
          <rPr>
            <b/>
            <sz val="9"/>
            <color indexed="81"/>
            <rFont val="Arial"/>
            <family val="2"/>
          </rPr>
          <t>Net present value (NPV)</t>
        </r>
        <r>
          <rPr>
            <sz val="9"/>
            <color indexed="81"/>
            <rFont val="Arial"/>
            <family val="2"/>
          </rPr>
          <t xml:space="preserve">
Difference between discounted costs and discounted benefits of a measure over its entire lifetime. It is calculated by subtracting the discounted costs from the discounted benefits. By using discounted costs and benefits the NPV accounts for the fact that costs and benefits accruing in the future are worth less today. 
</t>
        </r>
        <r>
          <rPr>
            <b/>
            <sz val="9"/>
            <color indexed="81"/>
            <rFont val="Arial"/>
            <family val="2"/>
          </rPr>
          <t>Interpretation:</t>
        </r>
        <r>
          <rPr>
            <sz val="9"/>
            <color indexed="81"/>
            <rFont val="Arial"/>
            <family val="2"/>
          </rPr>
          <t xml:space="preserve">
If the result of the NPV is positive, the adaptation measure is economically feasible in absolute terms. 
The higher the NPV, the higher the net benefits of this measure.
</t>
        </r>
      </text>
    </comment>
    <comment ref="J90" authorId="0">
      <text>
        <r>
          <rPr>
            <b/>
            <sz val="9"/>
            <color indexed="81"/>
            <rFont val="Arial"/>
            <family val="2"/>
          </rPr>
          <t>Cost-benefit ration (CBR)</t>
        </r>
        <r>
          <rPr>
            <sz val="9"/>
            <color indexed="81"/>
            <rFont val="Arial"/>
            <family val="2"/>
          </rPr>
          <t xml:space="preserve">
Ratio of discounted costs of the measure over the discounted benefits of the measure for its entire lifetime. 
It expresses how much money has to be spent in order to create one unit (in monetary terms) of benefit. 
</t>
        </r>
        <r>
          <rPr>
            <b/>
            <sz val="9"/>
            <color indexed="81"/>
            <rFont val="Arial"/>
            <family val="2"/>
          </rPr>
          <t>Interpretation:</t>
        </r>
        <r>
          <rPr>
            <sz val="9"/>
            <color indexed="81"/>
            <rFont val="Arial"/>
            <family val="2"/>
          </rPr>
          <t xml:space="preserve">
The adaptation measure is cost-effective if the CBR &lt; 1, meaning that costs are smaller than benefits.
</t>
        </r>
      </text>
    </comment>
    <comment ref="J91" authorId="0">
      <text>
        <r>
          <rPr>
            <b/>
            <sz val="9"/>
            <color indexed="81"/>
            <rFont val="Arial"/>
            <family val="2"/>
          </rPr>
          <t xml:space="preserve">Internal Rate of Return (IRR)
</t>
        </r>
        <r>
          <rPr>
            <sz val="9"/>
            <color indexed="81"/>
            <rFont val="Arial"/>
            <family val="2"/>
          </rPr>
          <t xml:space="preserve">
Discount rate which will cause the NPV of the risk mitigation measure to equal zero. Calculating the IRR relies on an iterative solution to determine what discount rate will cause the NPV of the project to equal zero. The IRR can be calculated by trial and error by varying the discount rate in the NPV formula until the NPV is equal to 0. 
The IRR can be used to compare different adaptation options with each other. 
</t>
        </r>
        <r>
          <rPr>
            <b/>
            <sz val="9"/>
            <color indexed="81"/>
            <rFont val="Arial"/>
            <family val="2"/>
          </rPr>
          <t>Interpretation:</t>
        </r>
        <r>
          <rPr>
            <sz val="9"/>
            <color indexed="81"/>
            <rFont val="Arial"/>
            <family val="2"/>
          </rPr>
          <t xml:space="preserve">
The higher the IRR, the greater the returns of the investment.
</t>
        </r>
      </text>
    </comment>
    <comment ref="J92" authorId="0">
      <text>
        <r>
          <rPr>
            <b/>
            <sz val="9"/>
            <color indexed="81"/>
            <rFont val="Arial"/>
            <family val="2"/>
          </rPr>
          <t>Return on Investment (RoI)</t>
        </r>
        <r>
          <rPr>
            <sz val="9"/>
            <color indexed="81"/>
            <rFont val="Arial"/>
            <family val="2"/>
          </rPr>
          <t xml:space="preserve">
Money saved with the investment, measured in % of the total investment. Calculated by dividing the NPV by the discounted costs over the entire lifetime of the investment 
</t>
        </r>
        <r>
          <rPr>
            <b/>
            <sz val="9"/>
            <color indexed="81"/>
            <rFont val="Arial"/>
            <family val="2"/>
          </rPr>
          <t>Interpretation:</t>
        </r>
        <r>
          <rPr>
            <sz val="9"/>
            <color indexed="81"/>
            <rFont val="Arial"/>
            <family val="2"/>
          </rPr>
          <t xml:space="preserve">
The higher the RoI, the higher the returns of the project in relation to the invested sum. 
For example: A 60% RoI means that the cost of the project and another 60% of these costs have been recovered. 
But: RoI is always dependent on the invested sum. A higher RoI does not necessarily mean that a measure generates more absolute savings than another measure with a lower RoI.
</t>
        </r>
      </text>
    </comment>
    <comment ref="J93" authorId="0">
      <text>
        <r>
          <rPr>
            <b/>
            <sz val="9"/>
            <color indexed="81"/>
            <rFont val="Arial"/>
            <family val="2"/>
          </rPr>
          <t>Payback Time (PT)</t>
        </r>
        <r>
          <rPr>
            <sz val="9"/>
            <color indexed="81"/>
            <rFont val="Arial"/>
            <family val="2"/>
          </rPr>
          <t xml:space="preserve">
The payback time is the time it will take for the undiscounted annual benefits to equal the initial investment costs. In other words, after how many years the company will realise net benefits. Note that you should subtract low benefits from high costs and vice versa to get the respective minimum and maximum figures
</t>
        </r>
      </text>
    </comment>
    <comment ref="B98" authorId="0">
      <text>
        <r>
          <rPr>
            <sz val="8"/>
            <color indexed="81"/>
            <rFont val="Arial"/>
            <family val="2"/>
          </rPr>
          <t>Discount facto</t>
        </r>
        <r>
          <rPr>
            <b/>
            <u/>
            <sz val="9"/>
            <color indexed="81"/>
            <rFont val="Arial"/>
            <family val="2"/>
          </rPr>
          <t xml:space="preserve">r
The discount factor is the ratio of the net present value of a future cash flow to its value if the cash flow were occurring today. 
</t>
        </r>
        <r>
          <rPr>
            <b/>
            <sz val="9"/>
            <color indexed="81"/>
            <rFont val="Arial"/>
            <family val="2"/>
          </rPr>
          <t>Interpretation</t>
        </r>
        <r>
          <rPr>
            <b/>
            <u/>
            <sz val="9"/>
            <color indexed="81"/>
            <rFont val="Arial"/>
            <family val="2"/>
          </rPr>
          <t xml:space="preserve">:
The discount factor of a cash flow ocurring now (or in the current year) is 1, and the discount factor for following years is an exponential function of the discount rate and the time elapsed (in years). For instance, if the discount rate is 3%, the discount factor decreases exponentially by 3% each year, so that it is 1 today, but 0.97 next year, 0.94 in the year after that, and 0.86 after five years have elapsed.
</t>
        </r>
      </text>
    </comment>
    <comment ref="J107" authorId="0">
      <text>
        <r>
          <rPr>
            <b/>
            <sz val="9"/>
            <color indexed="81"/>
            <rFont val="Arial"/>
            <family val="2"/>
          </rPr>
          <t>Net present value (NPV)</t>
        </r>
        <r>
          <rPr>
            <sz val="9"/>
            <color indexed="81"/>
            <rFont val="Arial"/>
            <family val="2"/>
          </rPr>
          <t xml:space="preserve">
Difference between discounted costs and discounted benefits of a measure over its entire lifetime. It is calculated by subtracting the discounted costs from the discounted benefits. By using discounted costs and benefits the NPV accounts for the fact that costs and benefits accruing in the future are worth less today. 
</t>
        </r>
        <r>
          <rPr>
            <b/>
            <sz val="9"/>
            <color indexed="81"/>
            <rFont val="Arial"/>
            <family val="2"/>
          </rPr>
          <t>Interpretation:</t>
        </r>
        <r>
          <rPr>
            <sz val="9"/>
            <color indexed="81"/>
            <rFont val="Arial"/>
            <family val="2"/>
          </rPr>
          <t xml:space="preserve">
If the result of the NPV is positive, the adaptation measure is economically feasible in absolute terms. 
The higher the NPV, the higher the net benefits of this measure.
</t>
        </r>
      </text>
    </comment>
    <comment ref="J108" authorId="0">
      <text>
        <r>
          <rPr>
            <b/>
            <sz val="9"/>
            <color indexed="81"/>
            <rFont val="Arial"/>
            <family val="2"/>
          </rPr>
          <t>Cost-benefit ration (CBR)</t>
        </r>
        <r>
          <rPr>
            <sz val="9"/>
            <color indexed="81"/>
            <rFont val="Arial"/>
            <family val="2"/>
          </rPr>
          <t xml:space="preserve">
Ratio of discounted costs of the measure over the discounted benefits of the measure for its entire lifetime. 
It expresses how much money has to be spent in order to create one unit (in monetary terms) of benefit. 
</t>
        </r>
        <r>
          <rPr>
            <b/>
            <sz val="9"/>
            <color indexed="81"/>
            <rFont val="Arial"/>
            <family val="2"/>
          </rPr>
          <t>Interpretation:</t>
        </r>
        <r>
          <rPr>
            <sz val="9"/>
            <color indexed="81"/>
            <rFont val="Arial"/>
            <family val="2"/>
          </rPr>
          <t xml:space="preserve">
The adaptation measure is cost-effective if the CBR &lt; 1, meaning that costs are smaller than benefits.
</t>
        </r>
      </text>
    </comment>
    <comment ref="J109" authorId="0">
      <text>
        <r>
          <rPr>
            <b/>
            <sz val="9"/>
            <color indexed="81"/>
            <rFont val="Arial"/>
            <family val="2"/>
          </rPr>
          <t xml:space="preserve">Internal Rate of Return (IRR)
</t>
        </r>
        <r>
          <rPr>
            <sz val="9"/>
            <color indexed="81"/>
            <rFont val="Arial"/>
            <family val="2"/>
          </rPr>
          <t xml:space="preserve">
Discount rate which will cause the NPV of the risk mitigation measure to equal zero. Calculating the IRR relies on an iterative solution to determine what discount rate will cause the NPV of the project to equal zero. The IRR can be calculated by trial and error by varying the discount rate in the NPV formula until the NPV is equal to 0. 
The IRR can be used to compare different adaptation options with each other. 
</t>
        </r>
        <r>
          <rPr>
            <b/>
            <sz val="9"/>
            <color indexed="81"/>
            <rFont val="Arial"/>
            <family val="2"/>
          </rPr>
          <t>Interpretation:</t>
        </r>
        <r>
          <rPr>
            <sz val="9"/>
            <color indexed="81"/>
            <rFont val="Arial"/>
            <family val="2"/>
          </rPr>
          <t xml:space="preserve">
The higher the IRR, the greater the returns of the investment.
</t>
        </r>
      </text>
    </comment>
    <comment ref="J110" authorId="0">
      <text>
        <r>
          <rPr>
            <b/>
            <sz val="9"/>
            <color indexed="81"/>
            <rFont val="Arial"/>
            <family val="2"/>
          </rPr>
          <t>Return on Investment (RoI)</t>
        </r>
        <r>
          <rPr>
            <sz val="9"/>
            <color indexed="81"/>
            <rFont val="Arial"/>
            <family val="2"/>
          </rPr>
          <t xml:space="preserve">
Money saved with the investment, measured in % of the total investment. Calculated by dividing the NPV by the discounted costs over the entire lifetime of the investment 
</t>
        </r>
        <r>
          <rPr>
            <b/>
            <sz val="9"/>
            <color indexed="81"/>
            <rFont val="Arial"/>
            <family val="2"/>
          </rPr>
          <t>Interpretation:</t>
        </r>
        <r>
          <rPr>
            <sz val="9"/>
            <color indexed="81"/>
            <rFont val="Arial"/>
            <family val="2"/>
          </rPr>
          <t xml:space="preserve">
The higher the RoI, the higher the returns of the project in relation to the invested sum. 
For example: A 60% RoI means that the cost of the project and another 60% of these costs have been recovered. 
But: RoI is always dependent on the invested sum. A higher RoI does not necessarily mean that a measure generates more absolute savings than another measure with a lower RoI.
</t>
        </r>
      </text>
    </comment>
    <comment ref="J111" authorId="0">
      <text>
        <r>
          <rPr>
            <b/>
            <sz val="9"/>
            <color indexed="81"/>
            <rFont val="Arial"/>
            <family val="2"/>
          </rPr>
          <t>Payback Time (PT)</t>
        </r>
        <r>
          <rPr>
            <sz val="9"/>
            <color indexed="81"/>
            <rFont val="Arial"/>
            <family val="2"/>
          </rPr>
          <t xml:space="preserve">
The payback time is the time it will take for the undiscounted annual benefits to equal the initial investment costs. In other words, after how many years the company will realise net benefits. Note that you should subtract low benefits from high costs and vice versa to get the respective minimum and maximum figures
</t>
        </r>
      </text>
    </comment>
  </commentList>
</comments>
</file>

<file path=xl/comments12.xml><?xml version="1.0" encoding="utf-8"?>
<comments xmlns="http://schemas.openxmlformats.org/spreadsheetml/2006/main">
  <authors>
    <author>adelphi</author>
  </authors>
  <commentList>
    <comment ref="B3"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Please insert the adaptation measures or business opportunities that you suggest should be implemented immediately, e.g. within the next year.
</t>
        </r>
      </text>
    </comment>
    <comment ref="C3" authorId="0">
      <text>
        <r>
          <rPr>
            <b/>
            <u/>
            <sz val="9"/>
            <color indexed="81"/>
            <rFont val="Tahoma"/>
            <family val="2"/>
          </rPr>
          <t>Prio</t>
        </r>
        <r>
          <rPr>
            <b/>
            <sz val="9"/>
            <color indexed="81"/>
            <rFont val="Tahoma"/>
            <family val="2"/>
          </rPr>
          <t xml:space="preserve">
</t>
        </r>
        <r>
          <rPr>
            <sz val="9"/>
            <color indexed="81"/>
            <rFont val="Tahoma"/>
            <family val="2"/>
          </rPr>
          <t xml:space="preserve">Please note which priority the adaptation measure has, based on the risk or opportunity assessment </t>
        </r>
        <r>
          <rPr>
            <sz val="9"/>
            <color indexed="81"/>
            <rFont val="Tahoma"/>
            <family val="2"/>
          </rPr>
          <t xml:space="preserve">
</t>
        </r>
      </text>
    </comment>
    <comment ref="D3" authorId="0">
      <text>
        <r>
          <rPr>
            <b/>
            <u/>
            <sz val="9"/>
            <color indexed="81"/>
            <rFont val="Tahoma"/>
            <family val="2"/>
          </rPr>
          <t>Ranking of measure according to CBA</t>
        </r>
        <r>
          <rPr>
            <b/>
            <sz val="9"/>
            <color indexed="81"/>
            <rFont val="Tahoma"/>
            <family val="2"/>
          </rPr>
          <t xml:space="preserve">
</t>
        </r>
        <r>
          <rPr>
            <sz val="9"/>
            <color indexed="81"/>
            <rFont val="Tahoma"/>
            <family val="2"/>
          </rPr>
          <t xml:space="preserve">Please note which rank (e.g. 1, 2, 3, …) the adaptation measure achieved according to the Cost-Benefit Analysis. 
This ranking will most likely be based on the overall outcomes of the CBA - the better the financial ratios, the more economically attractive the measure. Yet, some of the financial variables might be more important to an SMEs than others (e.g. payback period more important than IRR), depending on the company's situation. Individual investment criteria have to be considered when analyzing the results of the CBA. </t>
        </r>
      </text>
    </comment>
    <comment ref="E3" authorId="0">
      <text>
        <r>
          <rPr>
            <b/>
            <u/>
            <sz val="9"/>
            <color indexed="81"/>
            <rFont val="Tahoma"/>
            <family val="2"/>
          </rPr>
          <t>Potential barriers and conflicts</t>
        </r>
        <r>
          <rPr>
            <b/>
            <sz val="9"/>
            <color indexed="81"/>
            <rFont val="Tahoma"/>
            <family val="2"/>
          </rPr>
          <t xml:space="preserve">
</t>
        </r>
        <r>
          <rPr>
            <sz val="9"/>
            <color indexed="81"/>
            <rFont val="Tahoma"/>
            <family val="2"/>
          </rPr>
          <t xml:space="preserve">Please identify potential barriers and conflicts for the implementation of this measure. Such challenges could arise, for example, from the feasibility level or negative side effects identified in Sheets 3a 
</t>
        </r>
        <r>
          <rPr>
            <b/>
            <sz val="9"/>
            <color indexed="81"/>
            <rFont val="Tahoma"/>
            <family val="2"/>
          </rPr>
          <t>For example:</t>
        </r>
        <r>
          <rPr>
            <sz val="9"/>
            <color indexed="81"/>
            <rFont val="Tahoma"/>
            <family val="2"/>
          </rPr>
          <t xml:space="preserve">
Developing new products bears great risk as the company does not have experience with customers / market</t>
        </r>
      </text>
    </comment>
    <comment ref="F3" authorId="0">
      <text>
        <r>
          <rPr>
            <b/>
            <u/>
            <sz val="9"/>
            <color indexed="81"/>
            <rFont val="Tahoma"/>
            <family val="2"/>
          </rPr>
          <t>Ideas for overcoming barriers</t>
        </r>
        <r>
          <rPr>
            <b/>
            <sz val="9"/>
            <color indexed="81"/>
            <rFont val="Tahoma"/>
            <family val="2"/>
          </rPr>
          <t xml:space="preserve">
</t>
        </r>
        <r>
          <rPr>
            <sz val="9"/>
            <color indexed="81"/>
            <rFont val="Tahoma"/>
            <family val="2"/>
          </rPr>
          <t xml:space="preserve">Please identify ways of overcoming the barriers.
</t>
        </r>
        <r>
          <rPr>
            <b/>
            <sz val="9"/>
            <color indexed="81"/>
            <rFont val="Tahoma"/>
            <family val="2"/>
          </rPr>
          <t>For example:</t>
        </r>
        <r>
          <rPr>
            <sz val="9"/>
            <color indexed="81"/>
            <rFont val="Tahoma"/>
            <family val="2"/>
          </rPr>
          <t xml:space="preserve">
Conduct market study to understand customer needs and potential for new product. </t>
        </r>
      </text>
    </comment>
    <comment ref="G3" authorId="0">
      <text>
        <r>
          <rPr>
            <b/>
            <sz val="9"/>
            <color indexed="81"/>
            <rFont val="Tahoma"/>
            <family val="2"/>
          </rPr>
          <t>Integration possibility:</t>
        </r>
        <r>
          <rPr>
            <sz val="9"/>
            <color indexed="81"/>
            <rFont val="Tahoma"/>
            <family val="2"/>
          </rPr>
          <t xml:space="preserve">
Please describe whether this measure can be integrated with any other strategy that you are currently implementing or activity that is on-going. 
For example: Storing finished goods more safely and drying to protect it against flood can be part of general measures to improve storage and reduce spoiling of goods. 
</t>
        </r>
      </text>
    </comment>
    <comment ref="H3" authorId="0">
      <text>
        <r>
          <rPr>
            <b/>
            <u/>
            <sz val="9"/>
            <color indexed="81"/>
            <rFont val="Tahoma"/>
            <family val="2"/>
          </rPr>
          <t>Success indicators, monitoring activities</t>
        </r>
        <r>
          <rPr>
            <sz val="9"/>
            <color indexed="81"/>
            <rFont val="Tahoma"/>
            <family val="2"/>
          </rPr>
          <t xml:space="preserve">
Please identify indicators (and, if possible, target values) for measuring whether the adaptation measure has led to success by reducing the negative effects of climate change on the company or by seizing opportunities. 
</t>
        </r>
        <r>
          <rPr>
            <b/>
            <sz val="9"/>
            <color indexed="81"/>
            <rFont val="Tahoma"/>
            <family val="2"/>
          </rPr>
          <t>For example:</t>
        </r>
        <r>
          <rPr>
            <sz val="9"/>
            <color indexed="81"/>
            <rFont val="Tahoma"/>
            <family val="2"/>
          </rPr>
          <t xml:space="preserve">
Indicator: Total cost of flood damage prevented; Target value: USD 50,000
Also note down, how and when the company's performance on these inidcators will be measured.
</t>
        </r>
        <r>
          <rPr>
            <b/>
            <sz val="9"/>
            <color indexed="81"/>
            <rFont val="Tahoma"/>
            <family val="2"/>
          </rPr>
          <t>For example:</t>
        </r>
        <r>
          <rPr>
            <sz val="9"/>
            <color indexed="81"/>
            <rFont val="Tahoma"/>
            <family val="2"/>
          </rPr>
          <t xml:space="preserve">
Constant monitoring of flood damages, evaluation of data and reporting of results every 12 months
</t>
        </r>
      </text>
    </comment>
    <comment ref="B10"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Please insert the adaptation measures or business opportunities that you suggest should be implemented within the next 2-3 years. </t>
        </r>
      </text>
    </comment>
    <comment ref="E10" authorId="0">
      <text>
        <r>
          <rPr>
            <b/>
            <u/>
            <sz val="9"/>
            <color indexed="81"/>
            <rFont val="Tahoma"/>
            <family val="2"/>
          </rPr>
          <t>Potential barriers and conflicts</t>
        </r>
        <r>
          <rPr>
            <b/>
            <sz val="9"/>
            <color indexed="81"/>
            <rFont val="Tahoma"/>
            <family val="2"/>
          </rPr>
          <t xml:space="preserve">
</t>
        </r>
        <r>
          <rPr>
            <sz val="9"/>
            <color indexed="81"/>
            <rFont val="Tahoma"/>
            <family val="2"/>
          </rPr>
          <t xml:space="preserve">Please identify potential barriers and conflicts for the implementation of this measure. Such challenges could arise, for example, from the feasibility level or negative side effects identified in Sheets 3a 
</t>
        </r>
        <r>
          <rPr>
            <b/>
            <sz val="9"/>
            <color indexed="81"/>
            <rFont val="Tahoma"/>
            <family val="2"/>
          </rPr>
          <t>For example:</t>
        </r>
        <r>
          <rPr>
            <sz val="9"/>
            <color indexed="81"/>
            <rFont val="Tahoma"/>
            <family val="2"/>
          </rPr>
          <t xml:space="preserve">
Developing new products bears great risk as the company does not have experience with customers / market</t>
        </r>
      </text>
    </comment>
    <comment ref="B17"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
Please insert the adaptation measures or business opportunities that you suggest should be implemented within the next 4-8 years. 
</t>
        </r>
      </text>
    </comment>
    <comment ref="E17" authorId="0">
      <text>
        <r>
          <rPr>
            <b/>
            <u/>
            <sz val="9"/>
            <color indexed="81"/>
            <rFont val="Tahoma"/>
            <family val="2"/>
          </rPr>
          <t>Potential barriers and conflicts</t>
        </r>
        <r>
          <rPr>
            <b/>
            <sz val="9"/>
            <color indexed="81"/>
            <rFont val="Tahoma"/>
            <family val="2"/>
          </rPr>
          <t xml:space="preserve">
</t>
        </r>
        <r>
          <rPr>
            <sz val="9"/>
            <color indexed="81"/>
            <rFont val="Tahoma"/>
            <family val="2"/>
          </rPr>
          <t xml:space="preserve">Please identify potential barriers and conflicts for the implementation of this measure. Such challenges could arise, for example, from the feasibility level or negative side effects identified in Sheets 3a 
</t>
        </r>
        <r>
          <rPr>
            <b/>
            <sz val="9"/>
            <color indexed="81"/>
            <rFont val="Tahoma"/>
            <family val="2"/>
          </rPr>
          <t>For example:</t>
        </r>
        <r>
          <rPr>
            <sz val="9"/>
            <color indexed="81"/>
            <rFont val="Tahoma"/>
            <family val="2"/>
          </rPr>
          <t xml:space="preserve">
Developing new products bears great risk as the company does not have experience with customers / market</t>
        </r>
      </text>
    </comment>
  </commentList>
</comments>
</file>

<file path=xl/comments13.xml><?xml version="1.0" encoding="utf-8"?>
<comments xmlns="http://schemas.openxmlformats.org/spreadsheetml/2006/main">
  <authors>
    <author>adelphi</author>
  </authors>
  <commentList>
    <comment ref="B3" authorId="0">
      <text>
        <r>
          <rPr>
            <b/>
            <u/>
            <sz val="9"/>
            <color indexed="81"/>
            <rFont val="Tahoma"/>
            <family val="2"/>
          </rPr>
          <t xml:space="preserve">Issue / measure to communicate:
</t>
        </r>
        <r>
          <rPr>
            <b/>
            <sz val="9"/>
            <color indexed="81"/>
            <rFont val="Tahoma"/>
            <family val="2"/>
          </rPr>
          <t xml:space="preserve">
</t>
        </r>
        <r>
          <rPr>
            <sz val="9"/>
            <color indexed="81"/>
            <rFont val="Tahoma"/>
            <family val="2"/>
          </rPr>
          <t xml:space="preserve">Please note down what you have to communicate internally (e.g. employees)
</t>
        </r>
      </text>
    </comment>
    <comment ref="C3" authorId="0">
      <text>
        <r>
          <rPr>
            <b/>
            <u/>
            <sz val="9"/>
            <color indexed="81"/>
            <rFont val="Tahoma"/>
            <family val="2"/>
          </rPr>
          <t>Target group</t>
        </r>
        <r>
          <rPr>
            <sz val="9"/>
            <color indexed="81"/>
            <rFont val="Tahoma"/>
            <family val="2"/>
          </rPr>
          <t xml:space="preserve">
Please describe who is the exact target group of the communication measure.</t>
        </r>
      </text>
    </comment>
    <comment ref="D3" authorId="0">
      <text>
        <r>
          <rPr>
            <b/>
            <u/>
            <sz val="9"/>
            <color indexed="81"/>
            <rFont val="Tahoma"/>
            <family val="2"/>
          </rPr>
          <t xml:space="preserve">Aim
</t>
        </r>
        <r>
          <rPr>
            <sz val="9"/>
            <color indexed="81"/>
            <rFont val="Tahoma"/>
            <family val="2"/>
          </rPr>
          <t xml:space="preserve">
Please describe what you would like to achieve with this measure, particularly regarding what the target groups is meant to think, feel or do. </t>
        </r>
      </text>
    </comment>
    <comment ref="E3" authorId="0">
      <text>
        <r>
          <rPr>
            <b/>
            <u/>
            <sz val="9"/>
            <color indexed="81"/>
            <rFont val="Tahoma"/>
            <family val="2"/>
          </rPr>
          <t xml:space="preserve">Means of communication
</t>
        </r>
        <r>
          <rPr>
            <sz val="9"/>
            <color indexed="81"/>
            <rFont val="Tahoma"/>
            <family val="2"/>
          </rPr>
          <t xml:space="preserve">
Please note what kind of communication measure you are planning to apply (e.g. info meeting, brochures)
</t>
        </r>
      </text>
    </comment>
    <comment ref="F3" authorId="0">
      <text>
        <r>
          <rPr>
            <b/>
            <u/>
            <sz val="9"/>
            <color indexed="81"/>
            <rFont val="Tahoma"/>
            <family val="2"/>
          </rPr>
          <t>Time / frequency</t>
        </r>
        <r>
          <rPr>
            <b/>
            <sz val="9"/>
            <color indexed="81"/>
            <rFont val="Tahoma"/>
            <family val="2"/>
          </rPr>
          <t xml:space="preserve">
</t>
        </r>
        <r>
          <rPr>
            <sz val="9"/>
            <color indexed="81"/>
            <rFont val="Tahoma"/>
            <family val="2"/>
          </rPr>
          <t>Please insert when and how often you will use the communication measure</t>
        </r>
      </text>
    </comment>
    <comment ref="G3" authorId="0">
      <text>
        <r>
          <rPr>
            <b/>
            <u/>
            <sz val="9"/>
            <color indexed="81"/>
            <rFont val="Tahoma"/>
            <family val="2"/>
          </rPr>
          <t>Responsibility</t>
        </r>
        <r>
          <rPr>
            <sz val="9"/>
            <color indexed="81"/>
            <rFont val="Tahoma"/>
            <family val="2"/>
          </rPr>
          <t xml:space="preserve">
Please determine who will be responsible for leading the development and implementation of the communication measure. </t>
        </r>
      </text>
    </comment>
    <comment ref="B11" authorId="0">
      <text>
        <r>
          <rPr>
            <b/>
            <u/>
            <sz val="9"/>
            <color indexed="81"/>
            <rFont val="Tahoma"/>
            <family val="2"/>
          </rPr>
          <t xml:space="preserve">Issue / measure to communicate:
</t>
        </r>
        <r>
          <rPr>
            <b/>
            <sz val="9"/>
            <color indexed="81"/>
            <rFont val="Tahoma"/>
            <family val="2"/>
          </rPr>
          <t xml:space="preserve">
</t>
        </r>
        <r>
          <rPr>
            <sz val="9"/>
            <color indexed="81"/>
            <rFont val="Tahoma"/>
            <family val="2"/>
          </rPr>
          <t xml:space="preserve">Please note down what you have to communicate internally (e.g. employees)
</t>
        </r>
      </text>
    </comment>
    <comment ref="C11" authorId="0">
      <text>
        <r>
          <rPr>
            <b/>
            <u/>
            <sz val="9"/>
            <color indexed="81"/>
            <rFont val="Tahoma"/>
            <family val="2"/>
          </rPr>
          <t>Target group</t>
        </r>
        <r>
          <rPr>
            <sz val="9"/>
            <color indexed="81"/>
            <rFont val="Tahoma"/>
            <family val="2"/>
          </rPr>
          <t xml:space="preserve">
Please describe who is the exact target group of the communication measure.</t>
        </r>
      </text>
    </comment>
    <comment ref="D11" authorId="0">
      <text>
        <r>
          <rPr>
            <b/>
            <u/>
            <sz val="9"/>
            <color indexed="81"/>
            <rFont val="Tahoma"/>
            <family val="2"/>
          </rPr>
          <t xml:space="preserve">Aim
</t>
        </r>
        <r>
          <rPr>
            <sz val="9"/>
            <color indexed="81"/>
            <rFont val="Tahoma"/>
            <family val="2"/>
          </rPr>
          <t xml:space="preserve">
Please describe what you would like to achieve with this measure, particularly regarding what the target groups is meant to think, feel or do. </t>
        </r>
      </text>
    </comment>
    <comment ref="E11" authorId="0">
      <text>
        <r>
          <rPr>
            <b/>
            <u/>
            <sz val="9"/>
            <color indexed="81"/>
            <rFont val="Tahoma"/>
            <family val="2"/>
          </rPr>
          <t xml:space="preserve">Means of communication
</t>
        </r>
        <r>
          <rPr>
            <sz val="9"/>
            <color indexed="81"/>
            <rFont val="Tahoma"/>
            <family val="2"/>
          </rPr>
          <t xml:space="preserve">
Please note what kind of communication measure you are planning to apply (e.g. info meeting, brochures)
</t>
        </r>
      </text>
    </comment>
    <comment ref="F11" authorId="0">
      <text>
        <r>
          <rPr>
            <b/>
            <u/>
            <sz val="9"/>
            <color indexed="81"/>
            <rFont val="Tahoma"/>
            <family val="2"/>
          </rPr>
          <t>Time / frequency</t>
        </r>
        <r>
          <rPr>
            <b/>
            <sz val="9"/>
            <color indexed="81"/>
            <rFont val="Tahoma"/>
            <family val="2"/>
          </rPr>
          <t xml:space="preserve">
</t>
        </r>
        <r>
          <rPr>
            <sz val="9"/>
            <color indexed="81"/>
            <rFont val="Tahoma"/>
            <family val="2"/>
          </rPr>
          <t>Please insert when and how often you will use the communication measure</t>
        </r>
      </text>
    </comment>
    <comment ref="G11" authorId="0">
      <text>
        <r>
          <rPr>
            <b/>
            <u/>
            <sz val="9"/>
            <color indexed="81"/>
            <rFont val="Tahoma"/>
            <family val="2"/>
          </rPr>
          <t>Responsibility</t>
        </r>
        <r>
          <rPr>
            <sz val="9"/>
            <color indexed="81"/>
            <rFont val="Tahoma"/>
            <family val="2"/>
          </rPr>
          <t xml:space="preserve">
Please determine who will be responsible for leading the development and implementation of the communication measure. </t>
        </r>
      </text>
    </comment>
  </commentList>
</comments>
</file>

<file path=xl/comments2.xml><?xml version="1.0" encoding="utf-8"?>
<comments xmlns="http://schemas.openxmlformats.org/spreadsheetml/2006/main">
  <authors>
    <author>adelphi</author>
  </authors>
  <commentList>
    <comment ref="F3" authorId="0">
      <text>
        <r>
          <rPr>
            <b/>
            <u/>
            <sz val="9"/>
            <color indexed="81"/>
            <rFont val="Tahoma"/>
            <family val="2"/>
          </rPr>
          <t>Importance</t>
        </r>
        <r>
          <rPr>
            <b/>
            <sz val="9"/>
            <color indexed="81"/>
            <rFont val="Tahoma"/>
            <family val="2"/>
          </rPr>
          <t xml:space="preserve">
</t>
        </r>
        <r>
          <rPr>
            <sz val="9"/>
            <color indexed="81"/>
            <rFont val="Tahoma"/>
            <family val="2"/>
          </rPr>
          <t xml:space="preserve">
Please indicate how important the respective infrastructure, resource or other factor is for the company. 
</t>
        </r>
      </text>
    </comment>
    <comment ref="G3" authorId="0">
      <text>
        <r>
          <rPr>
            <b/>
            <sz val="9"/>
            <color indexed="81"/>
            <rFont val="Tahoma"/>
            <family val="2"/>
          </rPr>
          <t xml:space="preserve">Ideas for measures
</t>
        </r>
        <r>
          <rPr>
            <sz val="9"/>
            <color indexed="81"/>
            <rFont val="Tahoma"/>
            <family val="2"/>
          </rPr>
          <t xml:space="preserve">Please write down ideas that can help to reduce negative effects of climate change on your company or that make it stronger. 
</t>
        </r>
      </text>
    </comment>
  </commentList>
</comments>
</file>

<file path=xl/comments3.xml><?xml version="1.0" encoding="utf-8"?>
<comments xmlns="http://schemas.openxmlformats.org/spreadsheetml/2006/main">
  <authors>
    <author>adelphi</author>
  </authors>
  <commentList>
    <comment ref="B3" authorId="0">
      <text>
        <r>
          <rPr>
            <b/>
            <u/>
            <sz val="9"/>
            <color indexed="81"/>
            <rFont val="Tahoma"/>
            <family val="2"/>
          </rPr>
          <t xml:space="preserve">Past or future climate phenomenon
</t>
        </r>
        <r>
          <rPr>
            <sz val="9"/>
            <color indexed="81"/>
            <rFont val="Tahoma"/>
            <family val="2"/>
          </rPr>
          <t>Please add climate phenomena that
- have occurred in the past 
- are expected to occur in the future</t>
        </r>
        <r>
          <rPr>
            <b/>
            <u/>
            <sz val="9"/>
            <color indexed="81"/>
            <rFont val="Tahoma"/>
            <family val="2"/>
          </rPr>
          <t xml:space="preserve">
</t>
        </r>
        <r>
          <rPr>
            <sz val="9"/>
            <color indexed="81"/>
            <rFont val="Tahoma"/>
            <family val="2"/>
          </rPr>
          <t>A climate phenomenon is an observable climate event or trend resulting from climate change. For example:
- increase in average temperature
- increase in short but heavy rainfalls
- sea level rise
- etc.
In order to fill in any information on future climate phenomena, you need to research climate change information for your country or region. If you participated in the Training of Consultants, you can use the information presented by the trainer - if possible, further narrow down climate phenomena to the regions in which you are working.</t>
        </r>
      </text>
    </comment>
    <comment ref="C3" authorId="0">
      <text>
        <r>
          <rPr>
            <b/>
            <u/>
            <sz val="9"/>
            <color indexed="81"/>
            <rFont val="Tahoma"/>
            <family val="2"/>
          </rPr>
          <t>Point in time</t>
        </r>
        <r>
          <rPr>
            <b/>
            <sz val="9"/>
            <color indexed="81"/>
            <rFont val="Tahoma"/>
            <family val="2"/>
          </rPr>
          <t xml:space="preserve">
</t>
        </r>
        <r>
          <rPr>
            <sz val="9"/>
            <color indexed="81"/>
            <rFont val="Tahoma"/>
            <family val="2"/>
          </rPr>
          <t xml:space="preserve">Please add when this climate phenomenon has happened / is expected to happen and how often (frequency)
</t>
        </r>
      </text>
    </comment>
    <comment ref="D3" authorId="0">
      <text>
        <r>
          <rPr>
            <b/>
            <u/>
            <sz val="9"/>
            <color indexed="81"/>
            <rFont val="Tahoma"/>
            <family val="2"/>
          </rPr>
          <t>Climate impacts</t>
        </r>
        <r>
          <rPr>
            <b/>
            <sz val="9"/>
            <color indexed="81"/>
            <rFont val="Tahoma"/>
            <family val="2"/>
          </rPr>
          <t xml:space="preserve">
</t>
        </r>
        <r>
          <rPr>
            <sz val="9"/>
            <color indexed="81"/>
            <rFont val="Tahoma"/>
            <family val="2"/>
          </rPr>
          <t xml:space="preserve">Please add the impacts that the climate phenomenon has on human or natural systems that are relevant for your company. 
Please note: You should mention the respective climate pheonmenon in parentheses in order to remind yourself of the underlying cause of the climate impact. 
For example:
- flooding (due to heavy rain)
- heating up of indoor temperatures (due to heat wave)
Please use a new line for each impact. 
Please note: In this methodology, an impact does not affect your company directly - rather it affects critical infra-structure, resources and other aspects of the environment in which your company operates. 
If no information on local climate change impacts is available online, you can speak to local meteorological experts, environmental departments, climate councils, etc. to identify possible impacts together; use examples from other countries and apply them to your context; or simply use the most obvious and easily understandable climate change impacts (e.g. "road damage due to flooding") </t>
        </r>
      </text>
    </comment>
    <comment ref="E3" authorId="0">
      <text>
        <r>
          <rPr>
            <b/>
            <u/>
            <sz val="9"/>
            <color indexed="81"/>
            <rFont val="Tahoma"/>
            <family val="2"/>
          </rPr>
          <t>Experienced negative or positive effects on the company</t>
        </r>
        <r>
          <rPr>
            <b/>
            <sz val="9"/>
            <color indexed="81"/>
            <rFont val="Tahoma"/>
            <family val="2"/>
          </rPr>
          <t xml:space="preserve">
</t>
        </r>
        <r>
          <rPr>
            <sz val="9"/>
            <color indexed="81"/>
            <rFont val="Tahoma"/>
            <family val="2"/>
          </rPr>
          <t xml:space="preserve">Please describe how the climate impacts have (negatively or positively) affected your company.
Please note: You should mention the respective climate impact in parentheses in order to remind yourself of the underlying cause of the negative business effect. 
For example: 
- Supply shortage (due to road flooding)
- Reduced productivity of workers (due to high indoor temperatures)
Please use a new line for each effect.
Please note: You can also think backwards - write down in this column how your company is affected by the climate and then determine underlying climate phenomena and their impacts. </t>
        </r>
      </text>
    </comment>
    <comment ref="F3" authorId="0">
      <text>
        <r>
          <rPr>
            <b/>
            <u/>
            <sz val="9"/>
            <color indexed="81"/>
            <rFont val="Tahoma"/>
            <family val="2"/>
          </rPr>
          <t>Subsequent measures taken</t>
        </r>
        <r>
          <rPr>
            <sz val="9"/>
            <color indexed="81"/>
            <rFont val="Tahoma"/>
            <family val="2"/>
          </rPr>
          <t xml:space="preserve">
Please add how your company has reacted to past negative or positive effects of climate change on the business. 
For example:
- Increasing storage area (to cope with supply shortages during rainy periods)
- Installation of air conditioning (to reduce employees' heat stress) 
Please use a new line for each measure. For use in later sheets it is helpful to mention the effect in parentheses.</t>
        </r>
      </text>
    </comment>
    <comment ref="G3" authorId="0">
      <text>
        <r>
          <rPr>
            <b/>
            <u/>
            <sz val="9"/>
            <color indexed="81"/>
            <rFont val="Tahoma"/>
            <family val="2"/>
          </rPr>
          <t>Future trend</t>
        </r>
        <r>
          <rPr>
            <sz val="9"/>
            <color indexed="81"/>
            <rFont val="Tahoma"/>
            <family val="2"/>
          </rPr>
          <t xml:space="preserve">
Please describe how the phenomenon described in column B is going to develop in the future, i.e. how the climate will change in the next 1, 5 or 10 years.
You should ask yourself:
- Will the pheomenon become stronger?
- Will the pehonomenon occur more often?
Please note: You might have already identified some future climate phenomena in column B. Here you can add more detail on these phenomena. Otherwise, just work with those phenomena that your company has already observed in the last years.</t>
        </r>
      </text>
    </comment>
    <comment ref="H3" authorId="0">
      <text>
        <r>
          <rPr>
            <b/>
            <u/>
            <sz val="9"/>
            <color indexed="81"/>
            <rFont val="Tahoma"/>
            <family val="2"/>
          </rPr>
          <t>Notes and comments</t>
        </r>
        <r>
          <rPr>
            <b/>
            <sz val="9"/>
            <color indexed="81"/>
            <rFont val="Tahoma"/>
            <family val="2"/>
          </rPr>
          <t xml:space="preserve">
</t>
        </r>
        <r>
          <rPr>
            <sz val="9"/>
            <color indexed="81"/>
            <rFont val="Tahoma"/>
            <family val="2"/>
          </rPr>
          <t xml:space="preserve">Please add anything that you think is relevant for the analysis or that you would like to keep in mind.
</t>
        </r>
      </text>
    </comment>
  </commentList>
</comments>
</file>

<file path=xl/comments4.xml><?xml version="1.0" encoding="utf-8"?>
<comments xmlns="http://schemas.openxmlformats.org/spreadsheetml/2006/main">
  <authors>
    <author>Christian Kind</author>
    <author>adelphi</author>
    <author>Till Mohns</author>
    <author>Heike Mewes</author>
    <author xml:space="preserve"> Till Mohns</author>
  </authors>
  <commentList>
    <comment ref="B2" authorId="0">
      <text>
        <r>
          <rPr>
            <b/>
            <u/>
            <sz val="8"/>
            <color indexed="81"/>
            <rFont val="Arial"/>
            <family val="2"/>
          </rPr>
          <t>Climate impact</t>
        </r>
        <r>
          <rPr>
            <sz val="8"/>
            <color indexed="81"/>
            <rFont val="Arial"/>
            <family val="2"/>
          </rPr>
          <t xml:space="preserve">
Please transfers the climate impacts from sheet 1 "Past and future impacts".</t>
        </r>
      </text>
    </comment>
    <comment ref="C2" authorId="1">
      <text>
        <r>
          <rPr>
            <b/>
            <u/>
            <sz val="8"/>
            <color indexed="81"/>
            <rFont val="Arial"/>
            <family val="2"/>
          </rPr>
          <t xml:space="preserve">Negative business effect
</t>
        </r>
        <r>
          <rPr>
            <sz val="8"/>
            <color indexed="81"/>
            <rFont val="Arial"/>
            <family val="2"/>
          </rPr>
          <t xml:space="preserve">
Please transfers the business effects from sheet 1 "Past and future impacts".
Please delete all lines that describe a business opportunity. These will be assessed in sheet 2.b</t>
        </r>
      </text>
    </comment>
    <comment ref="D2" authorId="1">
      <text>
        <r>
          <rPr>
            <b/>
            <u/>
            <sz val="8"/>
            <color indexed="81"/>
            <rFont val="Tahoma"/>
            <family val="2"/>
          </rPr>
          <t>Description</t>
        </r>
        <r>
          <rPr>
            <b/>
            <sz val="8"/>
            <color indexed="81"/>
            <rFont val="Tahoma"/>
            <family val="2"/>
          </rPr>
          <t xml:space="preserve">
</t>
        </r>
        <r>
          <rPr>
            <sz val="8"/>
            <color indexed="81"/>
            <rFont val="Tahoma"/>
            <family val="2"/>
          </rPr>
          <t xml:space="preserve">Please describe the negative business effect in more detail. 
Please also consider the climate trends identified in sheet 1. If the climate phenomenon and impacts are likely to become stronger in the future then this will probably have more negative effects on the company than currently. </t>
        </r>
      </text>
    </comment>
    <comment ref="E2" authorId="1">
      <text>
        <r>
          <rPr>
            <b/>
            <u/>
            <sz val="8"/>
            <color indexed="81"/>
            <rFont val="Tahoma"/>
            <family val="2"/>
          </rPr>
          <t>Timeframe considered</t>
        </r>
        <r>
          <rPr>
            <sz val="8"/>
            <color indexed="81"/>
            <rFont val="Tahoma"/>
            <family val="2"/>
          </rPr>
          <t xml:space="preserve">
Please indicate which timeframe you are looking at, e.g. the next 10 or 15 years.
</t>
        </r>
      </text>
    </comment>
    <comment ref="F2" authorId="2">
      <text>
        <r>
          <rPr>
            <b/>
            <u/>
            <sz val="8"/>
            <color indexed="81"/>
            <rFont val="Arial"/>
            <family val="2"/>
          </rPr>
          <t>Probability</t>
        </r>
        <r>
          <rPr>
            <sz val="8"/>
            <color indexed="81"/>
            <rFont val="Arial"/>
            <family val="2"/>
          </rPr>
          <t xml:space="preserve">
Suggestion: </t>
        </r>
        <r>
          <rPr>
            <b/>
            <sz val="8"/>
            <color indexed="81"/>
            <rFont val="Arial"/>
            <family val="2"/>
          </rPr>
          <t xml:space="preserve">use scores between 1 and 5. </t>
        </r>
        <r>
          <rPr>
            <sz val="8"/>
            <color indexed="81"/>
            <rFont val="Arial"/>
            <family val="2"/>
          </rPr>
          <t xml:space="preserve">
For values 1, 3 and 5 the following descriptions can serve as reference:
</t>
        </r>
        <r>
          <rPr>
            <b/>
            <sz val="8"/>
            <color indexed="81"/>
            <rFont val="Arial"/>
            <family val="2"/>
          </rPr>
          <t xml:space="preserve">Probability of 1
</t>
        </r>
        <r>
          <rPr>
            <sz val="8"/>
            <color indexed="81"/>
            <rFont val="Arial"/>
            <family val="2"/>
          </rPr>
          <t>a) The occurrence of the negative effect on the business  is not very likely
b) It has not occurred in the past and is not expected to occur in the next 1-2 years
c) Once the related climate phenomenon occurs, the negative effect on the business does not follow directly</t>
        </r>
        <r>
          <rPr>
            <b/>
            <sz val="8"/>
            <color indexed="81"/>
            <rFont val="Arial"/>
            <family val="2"/>
          </rPr>
          <t xml:space="preserve">
Probability of 3  
</t>
        </r>
        <r>
          <rPr>
            <sz val="8"/>
            <color indexed="81"/>
            <rFont val="Arial"/>
            <family val="2"/>
          </rPr>
          <t>a) The occurrence of the negative effect on the business is deemed possible 
b) It has occurred in the past and /or it is expected to occur but not in the next 1-2 years
c) Once the related climate phenomenon occurs, the negative effect on the business follows with only little delay</t>
        </r>
        <r>
          <rPr>
            <b/>
            <sz val="8"/>
            <color indexed="81"/>
            <rFont val="Arial"/>
            <family val="2"/>
          </rPr>
          <t xml:space="preserve">
Probability of 5  
</t>
        </r>
        <r>
          <rPr>
            <sz val="8"/>
            <color indexed="81"/>
            <rFont val="Arial"/>
            <family val="2"/>
          </rPr>
          <t xml:space="preserve">a) The occurrence of the negative effect on the business is deemed very likely 
b) It has occurred in the past and/or it is expected to occur in the next 1-2 years
c) Once the related climate phenomenon occurs, the negative effect on the business follows directly and immediately after
The in-between scores of </t>
        </r>
        <r>
          <rPr>
            <b/>
            <sz val="8"/>
            <color indexed="81"/>
            <rFont val="Arial"/>
            <family val="2"/>
          </rPr>
          <t xml:space="preserve">2 and 4 </t>
        </r>
        <r>
          <rPr>
            <sz val="8"/>
            <color indexed="81"/>
            <rFont val="Arial"/>
            <family val="2"/>
          </rPr>
          <t xml:space="preserve">should be given if in comparison with other risks the likelihood is deemed higher or lower, or if not all three of the respectively higher likelihood criteria are fulfilled.
</t>
        </r>
      </text>
    </comment>
    <comment ref="G2" authorId="2">
      <text>
        <r>
          <rPr>
            <b/>
            <u/>
            <sz val="8"/>
            <color indexed="81"/>
            <rFont val="Arial"/>
            <family val="2"/>
          </rPr>
          <t>Magnitude</t>
        </r>
        <r>
          <rPr>
            <sz val="8"/>
            <color indexed="81"/>
            <rFont val="Arial"/>
            <family val="2"/>
          </rPr>
          <t xml:space="preserve">
Suggestion: </t>
        </r>
        <r>
          <rPr>
            <b/>
            <sz val="8"/>
            <color indexed="81"/>
            <rFont val="Arial"/>
            <family val="2"/>
          </rPr>
          <t xml:space="preserve">use scores between 1 and 5. </t>
        </r>
        <r>
          <rPr>
            <sz val="8"/>
            <color indexed="81"/>
            <rFont val="Arial"/>
            <family val="2"/>
          </rPr>
          <t xml:space="preserve">
For values 1, 3 and 5 the following descriptions can serve as reference:
</t>
        </r>
        <r>
          <rPr>
            <b/>
            <sz val="8"/>
            <color indexed="81"/>
            <rFont val="Arial"/>
            <family val="2"/>
          </rPr>
          <t xml:space="preserve">Magnitude of 1:
</t>
        </r>
        <r>
          <rPr>
            <sz val="8"/>
            <color indexed="81"/>
            <rFont val="Arial"/>
            <family val="2"/>
          </rPr>
          <t xml:space="preserve">a) Negative effects occur but their effect on the bottom line is limited
b) Production processes and/or value chain are not interrupted
c) Stakeholder relations are not affected
</t>
        </r>
        <r>
          <rPr>
            <b/>
            <sz val="8"/>
            <color indexed="81"/>
            <rFont val="Arial"/>
            <family val="2"/>
          </rPr>
          <t>Magnitude of 3:</t>
        </r>
        <r>
          <rPr>
            <sz val="8"/>
            <color indexed="81"/>
            <rFont val="Arial"/>
            <family val="2"/>
          </rPr>
          <t xml:space="preserve">
a) Negative effects occur and have a significant effect on the bottom line, endangering its growth potential
b) Production processes or value chain are interrupted
c) Stakeholder relations are affected and necessitate countermeasures
</t>
        </r>
        <r>
          <rPr>
            <b/>
            <sz val="8"/>
            <color indexed="81"/>
            <rFont val="Arial"/>
            <family val="2"/>
          </rPr>
          <t>Magnitude of 5:</t>
        </r>
        <r>
          <rPr>
            <sz val="8"/>
            <color indexed="81"/>
            <rFont val="Arial"/>
            <family val="2"/>
          </rPr>
          <t xml:space="preserve">
a) Negative effects occur and endanger the survival of the company
b) Production processes and value chain are interrupted
c) Stakeholder relations are endangered and the licence to operate is in question
The in-between scores of </t>
        </r>
        <r>
          <rPr>
            <b/>
            <sz val="8"/>
            <color indexed="81"/>
            <rFont val="Arial"/>
            <family val="2"/>
          </rPr>
          <t xml:space="preserve">2 and 4 </t>
        </r>
        <r>
          <rPr>
            <sz val="8"/>
            <color indexed="81"/>
            <rFont val="Arial"/>
            <family val="2"/>
          </rPr>
          <t xml:space="preserve">should be given if in comparison with other risks the potential magnitude is deemed higher or lower, or if not all three of the respectively higher criteria are fulfilled.
</t>
        </r>
        <r>
          <rPr>
            <b/>
            <i/>
            <sz val="8"/>
            <color indexed="81"/>
            <rFont val="Arial"/>
            <family val="2"/>
          </rPr>
          <t xml:space="preserve">
</t>
        </r>
        <r>
          <rPr>
            <b/>
            <sz val="8"/>
            <color indexed="81"/>
            <rFont val="Arial"/>
            <family val="2"/>
          </rPr>
          <t>To give extra weight to particularly negative effects, multiply them by 1.5 or 2.</t>
        </r>
      </text>
    </comment>
    <comment ref="H2" authorId="3">
      <text>
        <r>
          <rPr>
            <b/>
            <u/>
            <sz val="8"/>
            <color indexed="81"/>
            <rFont val="Arial"/>
            <family val="2"/>
          </rPr>
          <t>Risk</t>
        </r>
        <r>
          <rPr>
            <sz val="8"/>
            <color indexed="81"/>
            <rFont val="Arial"/>
            <family val="2"/>
          </rPr>
          <t xml:space="preserve">
Please multiply the values of probability and magnitude
For example:
P = 3; M = 4; 
</t>
        </r>
        <r>
          <rPr>
            <u/>
            <sz val="8"/>
            <color indexed="81"/>
            <rFont val="Arial"/>
            <family val="2"/>
          </rPr>
          <t>R = 3*4 = 12</t>
        </r>
      </text>
    </comment>
    <comment ref="J2" authorId="4">
      <text>
        <r>
          <rPr>
            <b/>
            <u/>
            <sz val="8"/>
            <color indexed="81"/>
            <rFont val="Arial"/>
            <family val="2"/>
          </rPr>
          <t>Priority</t>
        </r>
        <r>
          <rPr>
            <sz val="8"/>
            <color indexed="81"/>
            <rFont val="Arial"/>
            <family val="2"/>
          </rPr>
          <t xml:space="preserve">
Please indicate which priority each of the identified risks have, i.e. which should be first and which last.
A suggestion regarding risk categories:
</t>
        </r>
        <r>
          <rPr>
            <b/>
            <sz val="8"/>
            <color indexed="81"/>
            <rFont val="Arial"/>
            <family val="2"/>
          </rPr>
          <t xml:space="preserve">A </t>
        </r>
        <r>
          <rPr>
            <sz val="8"/>
            <color indexed="81"/>
            <rFont val="Arial"/>
            <family val="2"/>
          </rPr>
          <t xml:space="preserve">= Risk is to be addressed directly
</t>
        </r>
        <r>
          <rPr>
            <b/>
            <sz val="8"/>
            <color indexed="81"/>
            <rFont val="Arial"/>
            <family val="2"/>
          </rPr>
          <t xml:space="preserve">B </t>
        </r>
        <r>
          <rPr>
            <sz val="8"/>
            <color indexed="81"/>
            <rFont val="Arial"/>
            <family val="2"/>
          </rPr>
          <t xml:space="preserve">= If necessary, measures to be taken and to be observed
</t>
        </r>
        <r>
          <rPr>
            <b/>
            <sz val="8"/>
            <color indexed="81"/>
            <rFont val="Arial"/>
            <family val="2"/>
          </rPr>
          <t xml:space="preserve">C </t>
        </r>
        <r>
          <rPr>
            <sz val="8"/>
            <color indexed="81"/>
            <rFont val="Arial"/>
            <family val="2"/>
          </rPr>
          <t>= Observing; if necessary, no-regret measures
Prioritization should follow the general rule “the higher the risk score, the higher the priority”.</t>
        </r>
      </text>
    </comment>
  </commentList>
</comments>
</file>

<file path=xl/comments5.xml><?xml version="1.0" encoding="utf-8"?>
<comments xmlns="http://schemas.openxmlformats.org/spreadsheetml/2006/main">
  <authors>
    <author>adelphi</author>
  </authors>
  <commentList>
    <comment ref="C5" authorId="0">
      <text>
        <r>
          <rPr>
            <b/>
            <u/>
            <sz val="9"/>
            <color indexed="81"/>
            <rFont val="Tahoma"/>
            <family val="2"/>
          </rPr>
          <t>Risk matrix</t>
        </r>
        <r>
          <rPr>
            <b/>
            <sz val="9"/>
            <color indexed="81"/>
            <rFont val="Tahoma"/>
            <family val="2"/>
          </rPr>
          <t xml:space="preserve">
</t>
        </r>
        <r>
          <rPr>
            <sz val="9"/>
            <color indexed="81"/>
            <rFont val="Tahoma"/>
            <family val="2"/>
          </rPr>
          <t xml:space="preserve">Please transfer the identified risks (i.e. negative business effect caused by underlying climate impacts) from sheet 2a "Risk assessment" into this table. 
Risks should be filled into the cell that corresponds with the probability and magnitude of the risk that you have idenitified  in sheet 2a.
</t>
        </r>
      </text>
    </comment>
  </commentList>
</comments>
</file>

<file path=xl/comments6.xml><?xml version="1.0" encoding="utf-8"?>
<comments xmlns="http://schemas.openxmlformats.org/spreadsheetml/2006/main">
  <authors>
    <author>adelphi</author>
    <author>Heike Mewes</author>
  </authors>
  <commentList>
    <comment ref="E1" authorId="0">
      <text>
        <r>
          <rPr>
            <b/>
            <u/>
            <sz val="9"/>
            <color indexed="81"/>
            <rFont val="Tahoma"/>
            <family val="2"/>
          </rPr>
          <t>Type of product / service / innovation</t>
        </r>
        <r>
          <rPr>
            <b/>
            <sz val="9"/>
            <color indexed="81"/>
            <rFont val="Tahoma"/>
            <family val="2"/>
          </rPr>
          <t xml:space="preserve">
</t>
        </r>
        <r>
          <rPr>
            <sz val="9"/>
            <color indexed="81"/>
            <rFont val="Tahoma"/>
            <family val="2"/>
          </rPr>
          <t xml:space="preserve">In case that a new product / service is to be offered, please indicate whether the new product / service helps customers because it:
- has properties with reduced climate vulnerability (e.g. more heat resistant plant species, more corrosion-resistant metal)
- facilitates adaptation (e.g. flood gates, ultralight clothing against heat, air conditioning systems)
- other </t>
        </r>
      </text>
    </comment>
    <comment ref="B3" authorId="1">
      <text>
        <r>
          <rPr>
            <b/>
            <u/>
            <sz val="9"/>
            <color indexed="81"/>
            <rFont val="Tahoma"/>
            <family val="2"/>
          </rPr>
          <t>Climate phenomenon</t>
        </r>
        <r>
          <rPr>
            <sz val="9"/>
            <color indexed="81"/>
            <rFont val="Tahoma"/>
            <family val="2"/>
          </rPr>
          <t xml:space="preserve">
The Excel Tool automatically transfers the climate phenomena from sheet 1 "Past and future impacts".
If you want to change anything about the specific phenomenon (e.g. description, order) please change it in sheet 1 or adapt/delete the formula in the respective cell.
Please add any missing climate change phenomena that affect your markets and customers. Delete all phenomena that are not relevant.
</t>
        </r>
      </text>
    </comment>
    <comment ref="C3" authorId="0">
      <text>
        <r>
          <rPr>
            <b/>
            <u/>
            <sz val="9"/>
            <color indexed="81"/>
            <rFont val="Tahoma"/>
            <family val="2"/>
          </rPr>
          <t>Expected changes in market or production conditions</t>
        </r>
        <r>
          <rPr>
            <b/>
            <sz val="9"/>
            <color indexed="81"/>
            <rFont val="Tahoma"/>
            <family val="2"/>
          </rPr>
          <t xml:space="preserve">
</t>
        </r>
        <r>
          <rPr>
            <sz val="9"/>
            <color indexed="81"/>
            <rFont val="Tahoma"/>
            <family val="2"/>
          </rPr>
          <t xml:space="preserve">Please describe how the climate phenomenon will affect your company's current or potential future markets and/or production conditions.
</t>
        </r>
        <r>
          <rPr>
            <b/>
            <sz val="9"/>
            <color indexed="81"/>
            <rFont val="Tahoma"/>
            <family val="2"/>
          </rPr>
          <t xml:space="preserve">For example (market condition): </t>
        </r>
        <r>
          <rPr>
            <sz val="9"/>
            <color indexed="81"/>
            <rFont val="Tahoma"/>
            <family val="2"/>
          </rPr>
          <t xml:space="preserve">Increasingly frequent heat waves will increase demand for isotonic drinks.
</t>
        </r>
        <r>
          <rPr>
            <b/>
            <sz val="9"/>
            <color indexed="81"/>
            <rFont val="Tahoma"/>
            <family val="2"/>
          </rPr>
          <t>For example (production condition)</t>
        </r>
        <r>
          <rPr>
            <sz val="9"/>
            <color indexed="81"/>
            <rFont val="Tahoma"/>
            <family val="2"/>
          </rPr>
          <t xml:space="preserve">: Increasing sunshine will reduce the time for drying coffee cherries.
</t>
        </r>
      </text>
    </comment>
    <comment ref="D3" authorId="0">
      <text>
        <r>
          <rPr>
            <b/>
            <u/>
            <sz val="9"/>
            <color indexed="81"/>
            <rFont val="Tahoma"/>
            <family val="2"/>
          </rPr>
          <t>Business opportunity</t>
        </r>
        <r>
          <rPr>
            <b/>
            <sz val="9"/>
            <color indexed="81"/>
            <rFont val="Tahoma"/>
            <family val="2"/>
          </rPr>
          <t xml:space="preserve">
</t>
        </r>
        <r>
          <rPr>
            <sz val="9"/>
            <color indexed="81"/>
            <rFont val="Tahoma"/>
            <family val="2"/>
          </rPr>
          <t xml:space="preserve">If climate change affects the market demand, please describe ideas for new services or products that reflect the new market situation. 
</t>
        </r>
        <r>
          <rPr>
            <b/>
            <sz val="9"/>
            <color indexed="81"/>
            <rFont val="Tahoma"/>
            <family val="2"/>
          </rPr>
          <t>For example</t>
        </r>
        <r>
          <rPr>
            <sz val="9"/>
            <color indexed="81"/>
            <rFont val="Tahoma"/>
            <family val="2"/>
          </rPr>
          <t xml:space="preserve">: Develop new isotonic drink
If climate change positively affects some of your production condictions, describe measure for how your company can use these changes.
</t>
        </r>
        <r>
          <rPr>
            <b/>
            <sz val="9"/>
            <color indexed="81"/>
            <rFont val="Tahoma"/>
            <family val="2"/>
          </rPr>
          <t>For example</t>
        </r>
        <r>
          <rPr>
            <sz val="9"/>
            <color indexed="81"/>
            <rFont val="Tahoma"/>
            <family val="2"/>
          </rPr>
          <t xml:space="preserve">: Increase oustide drying area for coffee cherries
</t>
        </r>
      </text>
    </comment>
    <comment ref="H3" authorId="0">
      <text>
        <r>
          <rPr>
            <b/>
            <sz val="9"/>
            <color indexed="81"/>
            <rFont val="Tahoma"/>
            <family val="2"/>
          </rPr>
          <t xml:space="preserve">Timing / urgency
</t>
        </r>
        <r>
          <rPr>
            <sz val="9"/>
            <color indexed="81"/>
            <rFont val="Tahoma"/>
            <family val="2"/>
          </rPr>
          <t xml:space="preserve">Describe by when the new product/service has to be provided in order to be competitive on the market. </t>
        </r>
      </text>
    </comment>
  </commentList>
</comments>
</file>

<file path=xl/comments7.xml><?xml version="1.0" encoding="utf-8"?>
<comments xmlns="http://schemas.openxmlformats.org/spreadsheetml/2006/main">
  <authors>
    <author>Heike Mewes</author>
    <author>adelphi</author>
    <author xml:space="preserve"> nitsnatsnok</author>
  </authors>
  <commentList>
    <comment ref="K1" authorId="0">
      <text>
        <r>
          <rPr>
            <b/>
            <u/>
            <sz val="9"/>
            <color indexed="81"/>
            <rFont val="Arial"/>
            <family val="2"/>
          </rPr>
          <t>Feasibility</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not at all feasible
</t>
        </r>
        <r>
          <rPr>
            <b/>
            <sz val="9"/>
            <color indexed="81"/>
            <rFont val="Arial"/>
            <family val="2"/>
          </rPr>
          <t>1</t>
        </r>
        <r>
          <rPr>
            <sz val="9"/>
            <color indexed="81"/>
            <rFont val="Arial"/>
            <family val="2"/>
          </rPr>
          <t xml:space="preserve"> = very low feasibility
</t>
        </r>
        <r>
          <rPr>
            <b/>
            <sz val="9"/>
            <color indexed="81"/>
            <rFont val="Arial"/>
            <family val="2"/>
          </rPr>
          <t>2</t>
        </r>
        <r>
          <rPr>
            <sz val="9"/>
            <color indexed="81"/>
            <rFont val="Arial"/>
            <family val="2"/>
          </rPr>
          <t xml:space="preserve"> = low feasibility
</t>
        </r>
        <r>
          <rPr>
            <b/>
            <sz val="9"/>
            <color indexed="81"/>
            <rFont val="Arial"/>
            <family val="2"/>
          </rPr>
          <t>3</t>
        </r>
        <r>
          <rPr>
            <sz val="9"/>
            <color indexed="81"/>
            <rFont val="Arial"/>
            <family val="2"/>
          </rPr>
          <t xml:space="preserve"> = medium feasibility
</t>
        </r>
        <r>
          <rPr>
            <b/>
            <sz val="9"/>
            <color indexed="81"/>
            <rFont val="Arial"/>
            <family val="2"/>
          </rPr>
          <t>4</t>
        </r>
        <r>
          <rPr>
            <sz val="9"/>
            <color indexed="81"/>
            <rFont val="Arial"/>
            <family val="2"/>
          </rPr>
          <t xml:space="preserve"> = high feasibility
</t>
        </r>
        <r>
          <rPr>
            <b/>
            <sz val="9"/>
            <color indexed="81"/>
            <rFont val="Arial"/>
            <family val="2"/>
          </rPr>
          <t>5</t>
        </r>
        <r>
          <rPr>
            <sz val="9"/>
            <color indexed="81"/>
            <rFont val="Arial"/>
            <family val="2"/>
          </rPr>
          <t xml:space="preserve"> = very high feasibility</t>
        </r>
      </text>
    </comment>
    <comment ref="Q1" authorId="0">
      <text>
        <r>
          <rPr>
            <b/>
            <u/>
            <sz val="9"/>
            <color indexed="81"/>
            <rFont val="Arial"/>
            <family val="2"/>
          </rPr>
          <t>Positive side effects</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 additional benefit for the company
</t>
        </r>
        <r>
          <rPr>
            <b/>
            <sz val="9"/>
            <color indexed="81"/>
            <rFont val="Arial"/>
            <family val="2"/>
          </rPr>
          <t xml:space="preserve">1 </t>
        </r>
        <r>
          <rPr>
            <sz val="9"/>
            <color indexed="81"/>
            <rFont val="Arial"/>
            <family val="2"/>
          </rPr>
          <t xml:space="preserve">= very limited additional benefits for the company
</t>
        </r>
        <r>
          <rPr>
            <b/>
            <sz val="9"/>
            <color indexed="81"/>
            <rFont val="Arial"/>
            <family val="2"/>
          </rPr>
          <t>2</t>
        </r>
        <r>
          <rPr>
            <sz val="9"/>
            <color indexed="81"/>
            <rFont val="Arial"/>
            <family val="2"/>
          </rPr>
          <t xml:space="preserve"> = some, but still limited additional benefits for the company
</t>
        </r>
        <r>
          <rPr>
            <b/>
            <sz val="9"/>
            <color indexed="81"/>
            <rFont val="Arial"/>
            <family val="2"/>
          </rPr>
          <t>3</t>
        </r>
        <r>
          <rPr>
            <sz val="9"/>
            <color indexed="81"/>
            <rFont val="Arial"/>
            <family val="2"/>
          </rPr>
          <t xml:space="preserve"> = medium additional benefits for the company
</t>
        </r>
        <r>
          <rPr>
            <b/>
            <sz val="9"/>
            <color indexed="81"/>
            <rFont val="Arial"/>
            <family val="2"/>
          </rPr>
          <t>4</t>
        </r>
        <r>
          <rPr>
            <sz val="9"/>
            <color indexed="81"/>
            <rFont val="Arial"/>
            <family val="2"/>
          </rPr>
          <t xml:space="preserve"> = strong additional benefits for the company
</t>
        </r>
        <r>
          <rPr>
            <b/>
            <sz val="9"/>
            <color indexed="81"/>
            <rFont val="Arial"/>
            <family val="2"/>
          </rPr>
          <t>5</t>
        </r>
        <r>
          <rPr>
            <sz val="9"/>
            <color indexed="81"/>
            <rFont val="Arial"/>
            <family val="2"/>
          </rPr>
          <t xml:space="preserve"> = very strong additional benefits for the company</t>
        </r>
      </text>
    </comment>
    <comment ref="AA1" authorId="0">
      <text>
        <r>
          <rPr>
            <b/>
            <u/>
            <sz val="9"/>
            <color indexed="81"/>
            <rFont val="Arial"/>
            <family val="2"/>
          </rPr>
          <t>Negative side effects</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 negative side effects 
- </t>
        </r>
        <r>
          <rPr>
            <b/>
            <sz val="9"/>
            <color indexed="81"/>
            <rFont val="Arial"/>
            <family val="2"/>
          </rPr>
          <t>1</t>
        </r>
        <r>
          <rPr>
            <sz val="9"/>
            <color indexed="81"/>
            <rFont val="Arial"/>
            <family val="2"/>
          </rPr>
          <t xml:space="preserve"> = very limited negative side effects 
- </t>
        </r>
        <r>
          <rPr>
            <b/>
            <sz val="9"/>
            <color indexed="81"/>
            <rFont val="Arial"/>
            <family val="2"/>
          </rPr>
          <t>2</t>
        </r>
        <r>
          <rPr>
            <sz val="9"/>
            <color indexed="81"/>
            <rFont val="Arial"/>
            <family val="2"/>
          </rPr>
          <t xml:space="preserve"> = some, but still limited negative side effects 
- </t>
        </r>
        <r>
          <rPr>
            <b/>
            <sz val="9"/>
            <color indexed="81"/>
            <rFont val="Arial"/>
            <family val="2"/>
          </rPr>
          <t>3</t>
        </r>
        <r>
          <rPr>
            <sz val="9"/>
            <color indexed="81"/>
            <rFont val="Arial"/>
            <family val="2"/>
          </rPr>
          <t xml:space="preserve"> = medium negative side effects 
- </t>
        </r>
        <r>
          <rPr>
            <b/>
            <sz val="9"/>
            <color indexed="81"/>
            <rFont val="Arial"/>
            <family val="2"/>
          </rPr>
          <t>4</t>
        </r>
        <r>
          <rPr>
            <sz val="9"/>
            <color indexed="81"/>
            <rFont val="Arial"/>
            <family val="2"/>
          </rPr>
          <t xml:space="preserve"> = strong negative side effects 
- </t>
        </r>
        <r>
          <rPr>
            <b/>
            <sz val="9"/>
            <color indexed="81"/>
            <rFont val="Arial"/>
            <family val="2"/>
          </rPr>
          <t>5</t>
        </r>
        <r>
          <rPr>
            <sz val="9"/>
            <color indexed="81"/>
            <rFont val="Arial"/>
            <family val="2"/>
          </rPr>
          <t xml:space="preserve"> = very strong negative side effects</t>
        </r>
      </text>
    </comment>
    <comment ref="E2" authorId="1">
      <text>
        <r>
          <rPr>
            <b/>
            <u/>
            <sz val="9"/>
            <color indexed="81"/>
            <rFont val="Tahoma"/>
            <family val="2"/>
          </rPr>
          <t>Technology level</t>
        </r>
        <r>
          <rPr>
            <b/>
            <sz val="9"/>
            <color indexed="81"/>
            <rFont val="Tahoma"/>
            <family val="2"/>
          </rPr>
          <t xml:space="preserve">
</t>
        </r>
        <r>
          <rPr>
            <sz val="9"/>
            <color indexed="81"/>
            <rFont val="Tahoma"/>
            <family val="2"/>
          </rPr>
          <t>Please indicate whether the measure is low-, medium- or high-tech. 
For example: 
Health and safety trainings for employees (low-tech)
Installation of flood gates (medium-tech)
Installation and integration of new energy-efficient machinery (high-tech)</t>
        </r>
      </text>
    </comment>
    <comment ref="I2" authorId="0">
      <text>
        <r>
          <rPr>
            <b/>
            <u/>
            <sz val="9"/>
            <color indexed="81"/>
            <rFont val="Arial"/>
            <family val="2"/>
          </rPr>
          <t>Effectiveness</t>
        </r>
        <r>
          <rPr>
            <sz val="9"/>
            <color indexed="81"/>
            <rFont val="Arial"/>
            <family val="2"/>
          </rPr>
          <t xml:space="preserve">
Suggestion: </t>
        </r>
        <r>
          <rPr>
            <b/>
            <sz val="9"/>
            <color indexed="81"/>
            <rFont val="Arial"/>
            <family val="2"/>
          </rPr>
          <t>use score between 0 and 5:</t>
        </r>
        <r>
          <rPr>
            <sz val="9"/>
            <color indexed="81"/>
            <rFont val="Arial"/>
            <family val="2"/>
          </rPr>
          <t xml:space="preserve">
</t>
        </r>
        <r>
          <rPr>
            <b/>
            <sz val="9"/>
            <color indexed="81"/>
            <rFont val="Arial"/>
            <family val="2"/>
          </rPr>
          <t>0</t>
        </r>
        <r>
          <rPr>
            <sz val="9"/>
            <color indexed="81"/>
            <rFont val="Arial"/>
            <family val="2"/>
          </rPr>
          <t xml:space="preserve">= no effect for reducing the concerned risk
</t>
        </r>
        <r>
          <rPr>
            <b/>
            <sz val="9"/>
            <color indexed="81"/>
            <rFont val="Arial"/>
            <family val="2"/>
          </rPr>
          <t>1</t>
        </r>
        <r>
          <rPr>
            <sz val="9"/>
            <color indexed="81"/>
            <rFont val="Arial"/>
            <family val="2"/>
          </rPr>
          <t xml:space="preserve"> = very limited effect for reducing the concerned risk
</t>
        </r>
        <r>
          <rPr>
            <b/>
            <sz val="9"/>
            <color indexed="81"/>
            <rFont val="Arial"/>
            <family val="2"/>
          </rPr>
          <t>2</t>
        </r>
        <r>
          <rPr>
            <sz val="9"/>
            <color indexed="81"/>
            <rFont val="Arial"/>
            <family val="2"/>
          </rPr>
          <t xml:space="preserve"> = limited effect for reducing the concerned risk
</t>
        </r>
        <r>
          <rPr>
            <b/>
            <sz val="9"/>
            <color indexed="81"/>
            <rFont val="Arial"/>
            <family val="2"/>
          </rPr>
          <t>3</t>
        </r>
        <r>
          <rPr>
            <sz val="9"/>
            <color indexed="81"/>
            <rFont val="Arial"/>
            <family val="2"/>
          </rPr>
          <t xml:space="preserve"> = medium effect for reducing the concerned risk
</t>
        </r>
        <r>
          <rPr>
            <b/>
            <sz val="9"/>
            <color indexed="81"/>
            <rFont val="Arial"/>
            <family val="2"/>
          </rPr>
          <t>4</t>
        </r>
        <r>
          <rPr>
            <sz val="9"/>
            <color indexed="81"/>
            <rFont val="Arial"/>
            <family val="2"/>
          </rPr>
          <t xml:space="preserve"> = strong effect for reducing the concerned risk
</t>
        </r>
        <r>
          <rPr>
            <b/>
            <sz val="9"/>
            <color indexed="81"/>
            <rFont val="Arial"/>
            <family val="2"/>
          </rPr>
          <t>5</t>
        </r>
        <r>
          <rPr>
            <sz val="9"/>
            <color indexed="81"/>
            <rFont val="Arial"/>
            <family val="2"/>
          </rPr>
          <t xml:space="preserve"> = very strong effect for reducing the concerned risk
</t>
        </r>
        <r>
          <rPr>
            <b/>
            <sz val="9"/>
            <color indexed="81"/>
            <rFont val="Arial"/>
            <family val="2"/>
          </rPr>
          <t>As the effectiveness is the most important criterion for prioritsing your adaptation measures, you can give extra weight to measures which are highly effective, e.g., by multiplying their values by 1.5 or 2.</t>
        </r>
      </text>
    </comment>
    <comment ref="B5" authorId="2">
      <text>
        <r>
          <rPr>
            <b/>
            <u/>
            <sz val="8"/>
            <color indexed="81"/>
            <rFont val="Tahoma"/>
            <family val="2"/>
          </rPr>
          <t>Negative business effect / Risk</t>
        </r>
        <r>
          <rPr>
            <sz val="8"/>
            <color indexed="81"/>
            <rFont val="Tahoma"/>
            <family val="2"/>
          </rPr>
          <t xml:space="preserve">
Please transfer the negative business effects / risks that you want to assess further from sheet 2a "Risk assessment". 
</t>
        </r>
      </text>
    </comment>
    <comment ref="C5" authorId="1">
      <text>
        <r>
          <rPr>
            <b/>
            <u/>
            <sz val="9"/>
            <color indexed="81"/>
            <rFont val="Tahoma"/>
            <family val="2"/>
          </rPr>
          <t>Prio</t>
        </r>
        <r>
          <rPr>
            <b/>
            <sz val="9"/>
            <color indexed="81"/>
            <rFont val="Tahoma"/>
            <family val="2"/>
          </rPr>
          <t xml:space="preserve">
</t>
        </r>
        <r>
          <rPr>
            <sz val="9"/>
            <color indexed="81"/>
            <rFont val="Tahoma"/>
            <family val="2"/>
          </rPr>
          <t>Please transfer the respective priority of the business effect.</t>
        </r>
      </text>
    </comment>
    <comment ref="D5" authorId="1">
      <text>
        <r>
          <rPr>
            <b/>
            <u/>
            <sz val="9"/>
            <color indexed="81"/>
            <rFont val="Tahoma"/>
            <family val="2"/>
          </rPr>
          <t>Adaptation measure</t>
        </r>
        <r>
          <rPr>
            <b/>
            <sz val="9"/>
            <color indexed="81"/>
            <rFont val="Tahoma"/>
            <family val="2"/>
          </rPr>
          <t xml:space="preserve">
</t>
        </r>
        <r>
          <rPr>
            <sz val="9"/>
            <color indexed="81"/>
            <rFont val="Tahoma"/>
            <family val="2"/>
          </rPr>
          <t xml:space="preserve">Please identify measures for tackling the identified negative business effects of climate change. These can be the same or similar measures as described in sheet 1. Yet, you should also brainstorm what kind of new, effective measure there are to prepare your company for climate change!
For example:
Installation of flood gates to protect the company from floods.
Please use a new line for each measure.
</t>
        </r>
      </text>
    </comment>
    <comment ref="AF5" authorId="0">
      <text>
        <r>
          <rPr>
            <b/>
            <u/>
            <sz val="9"/>
            <color indexed="81"/>
            <rFont val="Arial"/>
            <family val="2"/>
          </rPr>
          <t xml:space="preserve">Sum
</t>
        </r>
        <r>
          <rPr>
            <b/>
            <sz val="9"/>
            <color indexed="81"/>
            <rFont val="Arial"/>
            <family val="2"/>
          </rPr>
          <t xml:space="preserve">
Add up </t>
        </r>
        <r>
          <rPr>
            <sz val="9"/>
            <color indexed="81"/>
            <rFont val="Arial"/>
            <family val="2"/>
          </rPr>
          <t xml:space="preserve">the points assigned for “effectiveness”, “feasibility” and “positive side effects”.
</t>
        </r>
        <r>
          <rPr>
            <b/>
            <sz val="9"/>
            <color indexed="81"/>
            <rFont val="Arial"/>
            <family val="2"/>
          </rPr>
          <t>Subtract</t>
        </r>
        <r>
          <rPr>
            <sz val="9"/>
            <color indexed="81"/>
            <rFont val="Arial"/>
            <family val="2"/>
          </rPr>
          <t xml:space="preserve"> the points for “negative side effects”.</t>
        </r>
      </text>
    </comment>
    <comment ref="AG5" authorId="0">
      <text>
        <r>
          <rPr>
            <b/>
            <u/>
            <sz val="9"/>
            <color indexed="81"/>
            <rFont val="Tahoma"/>
            <family val="2"/>
          </rPr>
          <t xml:space="preserve">Priority
</t>
        </r>
        <r>
          <rPr>
            <sz val="9"/>
            <color indexed="81"/>
            <rFont val="Tahoma"/>
            <family val="2"/>
          </rPr>
          <t xml:space="preserve">A suggestion regarding risk categories:
</t>
        </r>
        <r>
          <rPr>
            <b/>
            <sz val="9"/>
            <color indexed="81"/>
            <rFont val="Tahoma"/>
            <family val="2"/>
          </rPr>
          <t>A</t>
        </r>
        <r>
          <rPr>
            <sz val="9"/>
            <color indexed="81"/>
            <rFont val="Tahoma"/>
            <family val="2"/>
          </rPr>
          <t xml:space="preserve"> = Measure should be implemented with high priority
</t>
        </r>
        <r>
          <rPr>
            <b/>
            <sz val="9"/>
            <color indexed="81"/>
            <rFont val="Tahoma"/>
            <family val="2"/>
          </rPr>
          <t>B</t>
        </r>
        <r>
          <rPr>
            <sz val="9"/>
            <color indexed="81"/>
            <rFont val="Tahoma"/>
            <family val="2"/>
          </rPr>
          <t xml:space="preserve"> = Measure should be implemented once high-priority measures are implemented or planned for OR if no high-priority measures could be identified to address a particular risk
</t>
        </r>
        <r>
          <rPr>
            <b/>
            <sz val="9"/>
            <color indexed="81"/>
            <rFont val="Tahoma"/>
            <family val="2"/>
          </rPr>
          <t xml:space="preserve">C </t>
        </r>
        <r>
          <rPr>
            <sz val="9"/>
            <color indexed="81"/>
            <rFont val="Tahoma"/>
            <family val="2"/>
          </rPr>
          <t>= Low priority measures; only implement if considered useful and feasible after the measures of higher priority have been implemented
Prioritization should follow the general rule “the higher the score, the higher the priority”.</t>
        </r>
      </text>
    </comment>
    <comment ref="AJ5" authorId="1">
      <text>
        <r>
          <rPr>
            <b/>
            <u/>
            <sz val="9"/>
            <color indexed="81"/>
            <rFont val="Tahoma"/>
            <family val="2"/>
          </rPr>
          <t>Conduct CBA?</t>
        </r>
        <r>
          <rPr>
            <b/>
            <sz val="9"/>
            <color indexed="81"/>
            <rFont val="Tahoma"/>
            <family val="2"/>
          </rPr>
          <t xml:space="preserve">
</t>
        </r>
        <r>
          <rPr>
            <sz val="9"/>
            <color indexed="81"/>
            <rFont val="Tahoma"/>
            <family val="2"/>
          </rPr>
          <t xml:space="preserve">Please indicate whether you want to conduct a CBA for the adaptation. measure.
</t>
        </r>
        <r>
          <rPr>
            <b/>
            <sz val="9"/>
            <color indexed="81"/>
            <rFont val="Tahoma"/>
            <family val="2"/>
          </rPr>
          <t xml:space="preserve">Suggestion: </t>
        </r>
        <r>
          <rPr>
            <sz val="9"/>
            <color indexed="81"/>
            <rFont val="Tahoma"/>
            <family val="2"/>
          </rPr>
          <t xml:space="preserve">Start  with measures that directly reduce costs or generate revenues independently of climate change. These measures will be beneficial for your company no matter whether climate change occurs as predicted or not. 
</t>
        </r>
        <r>
          <rPr>
            <b/>
            <sz val="9"/>
            <color indexed="81"/>
            <rFont val="Tahoma"/>
            <family val="2"/>
          </rPr>
          <t xml:space="preserve">
For example: </t>
        </r>
        <r>
          <rPr>
            <sz val="9"/>
            <color indexed="81"/>
            <rFont val="Tahoma"/>
            <family val="2"/>
          </rPr>
          <t xml:space="preserve">
Installation of more energy efficient equipment - reduces dependence on electricity supply AND reduces electricity costs. 
</t>
        </r>
      </text>
    </comment>
  </commentList>
</comments>
</file>

<file path=xl/comments8.xml><?xml version="1.0" encoding="utf-8"?>
<comments xmlns="http://schemas.openxmlformats.org/spreadsheetml/2006/main">
  <authors>
    <author>adelphi</author>
    <author>Heike Mewes</author>
  </authors>
  <commentList>
    <comment ref="B2" authorId="0">
      <text>
        <r>
          <rPr>
            <b/>
            <sz val="9"/>
            <color indexed="81"/>
            <rFont val="Tahoma"/>
            <family val="2"/>
          </rPr>
          <t xml:space="preserve">Opportunity: 
</t>
        </r>
        <r>
          <rPr>
            <sz val="9"/>
            <color indexed="81"/>
            <rFont val="Tahoma"/>
            <family val="2"/>
          </rPr>
          <t xml:space="preserve">Please copy the identified opportunities from sheet 2b
</t>
        </r>
      </text>
    </comment>
    <comment ref="D2" authorId="1">
      <text>
        <r>
          <rPr>
            <b/>
            <u/>
            <sz val="8"/>
            <color indexed="81"/>
            <rFont val="Arial"/>
            <family val="2"/>
          </rPr>
          <t xml:space="preserve">Revenue / market demand
</t>
        </r>
        <r>
          <rPr>
            <sz val="8"/>
            <color indexed="81"/>
            <rFont val="Arial"/>
            <family val="2"/>
          </rPr>
          <t xml:space="preserve">Please indicate how much revenue the measure would generate and how strong the demand for the product or service would be. 
</t>
        </r>
        <r>
          <rPr>
            <b/>
            <u/>
            <sz val="8"/>
            <color indexed="81"/>
            <rFont val="Arial"/>
            <family val="2"/>
          </rPr>
          <t xml:space="preserve">
</t>
        </r>
        <r>
          <rPr>
            <sz val="8"/>
            <color indexed="81"/>
            <rFont val="Arial"/>
            <family val="2"/>
          </rPr>
          <t xml:space="preserve">Suggestion: </t>
        </r>
        <r>
          <rPr>
            <b/>
            <sz val="8"/>
            <color indexed="81"/>
            <rFont val="Arial"/>
            <family val="2"/>
          </rPr>
          <t>use score between 1 and 5:</t>
        </r>
        <r>
          <rPr>
            <sz val="8"/>
            <color indexed="81"/>
            <rFont val="Arial"/>
            <family val="2"/>
          </rPr>
          <t xml:space="preserve">
For values 1, 3 and 5 the following descriptions can serve as reference:
</t>
        </r>
        <r>
          <rPr>
            <b/>
            <sz val="8"/>
            <color indexed="81"/>
            <rFont val="Arial"/>
            <family val="2"/>
          </rPr>
          <t xml:space="preserve">Revenue / Market demand of 1
</t>
        </r>
        <r>
          <rPr>
            <sz val="8"/>
            <color indexed="81"/>
            <rFont val="Arial"/>
            <family val="2"/>
          </rPr>
          <t xml:space="preserve">a) The revenue would only be of marginal interest to the company
b) The market demand for the product, service or innovation does not yet exist
</t>
        </r>
        <r>
          <rPr>
            <b/>
            <sz val="8"/>
            <color indexed="81"/>
            <rFont val="Arial"/>
            <family val="2"/>
          </rPr>
          <t>Revenue / Market demand of 3</t>
        </r>
        <r>
          <rPr>
            <sz val="8"/>
            <color indexed="81"/>
            <rFont val="Arial"/>
            <family val="2"/>
          </rPr>
          <t xml:space="preserve">
a) The revenue generated would be relevant for the company
b) The market demand for the product, service or innovation already exists
</t>
        </r>
        <r>
          <rPr>
            <b/>
            <sz val="8"/>
            <color indexed="81"/>
            <rFont val="Arial"/>
            <family val="2"/>
          </rPr>
          <t>Revenue / Market demand of 5</t>
        </r>
        <r>
          <rPr>
            <sz val="8"/>
            <color indexed="81"/>
            <rFont val="Arial"/>
            <family val="2"/>
          </rPr>
          <t xml:space="preserve">
a) The revenue generated would be important and could shift the core business of the company
b) The market demand for the product, service or innovation is already strong
The in-between scores of </t>
        </r>
        <r>
          <rPr>
            <b/>
            <sz val="8"/>
            <color indexed="81"/>
            <rFont val="Arial"/>
            <family val="2"/>
          </rPr>
          <t xml:space="preserve">2 and 4 </t>
        </r>
        <r>
          <rPr>
            <sz val="8"/>
            <color indexed="81"/>
            <rFont val="Arial"/>
            <family val="2"/>
          </rPr>
          <t xml:space="preserve">should be given if in comparison with other opportunities revenue or market demand is deemed higher or lower or if only one criterion of the higher score is fulfilled.
</t>
        </r>
        <r>
          <rPr>
            <b/>
            <sz val="8"/>
            <color indexed="81"/>
            <rFont val="Arial"/>
            <family val="2"/>
          </rPr>
          <t>As the potential revenue / demand is the most important criterion for prioritsing your measures, you can give extra weight to those with a very strong potential, e.g., by multiplying their values by 1.5 or 2.</t>
        </r>
      </text>
    </comment>
    <comment ref="E2" authorId="1">
      <text>
        <r>
          <rPr>
            <b/>
            <u/>
            <sz val="8"/>
            <color indexed="81"/>
            <rFont val="Arial"/>
            <family val="2"/>
          </rPr>
          <t xml:space="preserve">Technical feasibility
</t>
        </r>
        <r>
          <rPr>
            <sz val="8"/>
            <color indexed="81"/>
            <rFont val="Arial"/>
            <family val="2"/>
          </rPr>
          <t xml:space="preserve">Please indicate how easy it is to install and use the technology required for this measure.
Suggestion: </t>
        </r>
        <r>
          <rPr>
            <b/>
            <sz val="8"/>
            <color indexed="81"/>
            <rFont val="Arial"/>
            <family val="2"/>
          </rPr>
          <t>use scores between 0 and 5</t>
        </r>
        <r>
          <rPr>
            <sz val="8"/>
            <color indexed="81"/>
            <rFont val="Arial"/>
            <family val="2"/>
          </rPr>
          <t xml:space="preserve">:
</t>
        </r>
        <r>
          <rPr>
            <b/>
            <sz val="8"/>
            <color indexed="81"/>
            <rFont val="Arial"/>
            <family val="2"/>
          </rPr>
          <t>0</t>
        </r>
        <r>
          <rPr>
            <sz val="8"/>
            <color indexed="81"/>
            <rFont val="Arial"/>
            <family val="2"/>
          </rPr>
          <t xml:space="preserve"> = company has none of the technical means for developing the product / service / innovation
</t>
        </r>
        <r>
          <rPr>
            <b/>
            <sz val="8"/>
            <color indexed="81"/>
            <rFont val="Arial"/>
            <family val="2"/>
          </rPr>
          <t>1</t>
        </r>
        <r>
          <rPr>
            <sz val="8"/>
            <color indexed="81"/>
            <rFont val="Arial"/>
            <family val="2"/>
          </rPr>
          <t xml:space="preserve"> = company has very few of the necessary technical means
</t>
        </r>
        <r>
          <rPr>
            <b/>
            <sz val="8"/>
            <color indexed="81"/>
            <rFont val="Arial"/>
            <family val="2"/>
          </rPr>
          <t>2</t>
        </r>
        <r>
          <rPr>
            <sz val="8"/>
            <color indexed="81"/>
            <rFont val="Arial"/>
            <family val="2"/>
          </rPr>
          <t xml:space="preserve"> = company has a few of the necessary technical means 
</t>
        </r>
        <r>
          <rPr>
            <b/>
            <sz val="8"/>
            <color indexed="81"/>
            <rFont val="Arial"/>
            <family val="2"/>
          </rPr>
          <t>3</t>
        </r>
        <r>
          <rPr>
            <sz val="8"/>
            <color indexed="81"/>
            <rFont val="Arial"/>
            <family val="2"/>
          </rPr>
          <t xml:space="preserve"> = company possesses numerous of the required technical means, but numerous others are lacking 
</t>
        </r>
        <r>
          <rPr>
            <b/>
            <sz val="8"/>
            <color indexed="81"/>
            <rFont val="Arial"/>
            <family val="2"/>
          </rPr>
          <t xml:space="preserve">4 </t>
        </r>
        <r>
          <rPr>
            <sz val="8"/>
            <color indexed="81"/>
            <rFont val="Arial"/>
            <family val="2"/>
          </rPr>
          <t xml:space="preserve">= company possesses large part of the required technical means
</t>
        </r>
        <r>
          <rPr>
            <b/>
            <sz val="8"/>
            <color indexed="81"/>
            <rFont val="Arial"/>
            <family val="2"/>
          </rPr>
          <t>5</t>
        </r>
        <r>
          <rPr>
            <sz val="8"/>
            <color indexed="81"/>
            <rFont val="Arial"/>
            <family val="2"/>
          </rPr>
          <t xml:space="preserve"> = company possesses all or almost all of the required technical means and core competences of company  can be used</t>
        </r>
      </text>
    </comment>
    <comment ref="F2" authorId="1">
      <text>
        <r>
          <rPr>
            <b/>
            <u/>
            <sz val="8"/>
            <color indexed="81"/>
            <rFont val="Arial"/>
            <family val="2"/>
          </rPr>
          <t xml:space="preserve">Organisational feasibility
</t>
        </r>
        <r>
          <rPr>
            <sz val="8"/>
            <color indexed="81"/>
            <rFont val="Arial"/>
            <family val="2"/>
          </rPr>
          <t xml:space="preserve">Please indicate how easy it is to plan and realize organisational and management-related aspects of the measure, e.g. selecting adequate marketing and delivery channels for new prpducts.
</t>
        </r>
        <r>
          <rPr>
            <b/>
            <u/>
            <sz val="8"/>
            <color indexed="81"/>
            <rFont val="Arial"/>
            <family val="2"/>
          </rPr>
          <t xml:space="preserve">
</t>
        </r>
        <r>
          <rPr>
            <sz val="8"/>
            <color indexed="81"/>
            <rFont val="Arial"/>
            <family val="2"/>
          </rPr>
          <t>Suggestion:</t>
        </r>
        <r>
          <rPr>
            <b/>
            <sz val="8"/>
            <color indexed="81"/>
            <rFont val="Arial"/>
            <family val="2"/>
          </rPr>
          <t xml:space="preserve"> use scores between 0 and 5:</t>
        </r>
        <r>
          <rPr>
            <sz val="8"/>
            <color indexed="81"/>
            <rFont val="Arial"/>
            <family val="2"/>
          </rPr>
          <t xml:space="preserve">
</t>
        </r>
        <r>
          <rPr>
            <b/>
            <sz val="8"/>
            <color indexed="81"/>
            <rFont val="Arial"/>
            <family val="2"/>
          </rPr>
          <t>0</t>
        </r>
        <r>
          <rPr>
            <sz val="8"/>
            <color indexed="81"/>
            <rFont val="Arial"/>
            <family val="2"/>
          </rPr>
          <t xml:space="preserve"> = organisational capacities and resources for developing / integrating the prodct / service / innovation are not available
</t>
        </r>
        <r>
          <rPr>
            <b/>
            <sz val="8"/>
            <color indexed="81"/>
            <rFont val="Arial"/>
            <family val="2"/>
          </rPr>
          <t>1</t>
        </r>
        <r>
          <rPr>
            <sz val="8"/>
            <color indexed="81"/>
            <rFont val="Arial"/>
            <family val="2"/>
          </rPr>
          <t xml:space="preserve"> = very limited availablity of the required organisational capacities and resources and difficulty of building these up
</t>
        </r>
        <r>
          <rPr>
            <b/>
            <sz val="8"/>
            <color indexed="81"/>
            <rFont val="Arial"/>
            <family val="2"/>
          </rPr>
          <t>2</t>
        </r>
        <r>
          <rPr>
            <sz val="8"/>
            <color indexed="81"/>
            <rFont val="Arial"/>
            <family val="2"/>
          </rPr>
          <t xml:space="preserve"> = limited availablity of the required organisational capacities and resources and possibility of building these up
</t>
        </r>
        <r>
          <rPr>
            <b/>
            <sz val="8"/>
            <color indexed="81"/>
            <rFont val="Arial"/>
            <family val="2"/>
          </rPr>
          <t>3</t>
        </r>
        <r>
          <rPr>
            <sz val="8"/>
            <color indexed="81"/>
            <rFont val="Arial"/>
            <family val="2"/>
          </rPr>
          <t xml:space="preserve"> = medium availablity of the required organisational capacities and resources and possibility to integrate into exisiting processes
</t>
        </r>
        <r>
          <rPr>
            <b/>
            <sz val="8"/>
            <color indexed="81"/>
            <rFont val="Arial"/>
            <family val="2"/>
          </rPr>
          <t>4</t>
        </r>
        <r>
          <rPr>
            <sz val="8"/>
            <color indexed="81"/>
            <rFont val="Arial"/>
            <family val="2"/>
          </rPr>
          <t xml:space="preserve"> = high availablity of the required organisational capacities and resources
</t>
        </r>
        <r>
          <rPr>
            <b/>
            <sz val="8"/>
            <color indexed="81"/>
            <rFont val="Arial"/>
            <family val="2"/>
          </rPr>
          <t>5</t>
        </r>
        <r>
          <rPr>
            <sz val="8"/>
            <color indexed="81"/>
            <rFont val="Arial"/>
            <family val="2"/>
          </rPr>
          <t xml:space="preserve"> = very high availablity of the required organisational capacities and resources and easy integration into exisiting processes</t>
        </r>
      </text>
    </comment>
    <comment ref="G2" authorId="0">
      <text>
        <r>
          <rPr>
            <b/>
            <u/>
            <sz val="9"/>
            <color indexed="81"/>
            <rFont val="Tahoma"/>
            <family val="2"/>
          </rPr>
          <t>Competition:</t>
        </r>
        <r>
          <rPr>
            <b/>
            <sz val="9"/>
            <color indexed="81"/>
            <rFont val="Tahoma"/>
            <family val="2"/>
          </rPr>
          <t xml:space="preserve">
</t>
        </r>
        <r>
          <rPr>
            <sz val="9"/>
            <color indexed="81"/>
            <rFont val="Tahoma"/>
            <family val="2"/>
          </rPr>
          <t xml:space="preserve">
If relevant, please indicate how strong the competition is for the new product / or service
Suggestion: use scores between 0 and 5:
0 = no competition
- 1 = very limited competition
- 2 = limited competition
- 3 = medium competition
- 4 = high competition
- 5 = very high competition</t>
        </r>
      </text>
    </comment>
    <comment ref="J2" authorId="1">
      <text>
        <r>
          <rPr>
            <b/>
            <u/>
            <sz val="8"/>
            <color indexed="81"/>
            <rFont val="Arial"/>
            <family val="2"/>
          </rPr>
          <t xml:space="preserve">Sum
</t>
        </r>
        <r>
          <rPr>
            <b/>
            <sz val="8"/>
            <color indexed="81"/>
            <rFont val="Arial"/>
            <family val="2"/>
          </rPr>
          <t xml:space="preserve">Add up </t>
        </r>
        <r>
          <rPr>
            <sz val="8"/>
            <color indexed="81"/>
            <rFont val="Arial"/>
            <family val="2"/>
          </rPr>
          <t>the points from the first hree columns and subtract the points related to competition</t>
        </r>
      </text>
    </comment>
    <comment ref="K2" authorId="1">
      <text>
        <r>
          <rPr>
            <b/>
            <u/>
            <sz val="8"/>
            <color indexed="81"/>
            <rFont val="Arial"/>
            <family val="2"/>
          </rPr>
          <t>Priority</t>
        </r>
        <r>
          <rPr>
            <sz val="8"/>
            <color indexed="81"/>
            <rFont val="Arial"/>
            <family val="2"/>
          </rPr>
          <t xml:space="preserve">
A suggestion regarding risk categories:
</t>
        </r>
        <r>
          <rPr>
            <b/>
            <sz val="8"/>
            <color indexed="81"/>
            <rFont val="Arial"/>
            <family val="2"/>
          </rPr>
          <t>A</t>
        </r>
        <r>
          <rPr>
            <sz val="8"/>
            <color indexed="81"/>
            <rFont val="Arial"/>
            <family val="2"/>
          </rPr>
          <t xml:space="preserve"> = Measure should be implemented with high priority
</t>
        </r>
        <r>
          <rPr>
            <b/>
            <sz val="8"/>
            <color indexed="81"/>
            <rFont val="Arial"/>
            <family val="2"/>
          </rPr>
          <t>B</t>
        </r>
        <r>
          <rPr>
            <sz val="8"/>
            <color indexed="81"/>
            <rFont val="Arial"/>
            <family val="2"/>
          </rPr>
          <t xml:space="preserve"> = Measure should be implemented if resources are available after priority A measures have been implemented and/or if feasibility is very high.
</t>
        </r>
        <r>
          <rPr>
            <b/>
            <sz val="8"/>
            <color indexed="81"/>
            <rFont val="Arial"/>
            <family val="2"/>
          </rPr>
          <t>C</t>
        </r>
        <r>
          <rPr>
            <sz val="8"/>
            <color indexed="81"/>
            <rFont val="Arial"/>
            <family val="2"/>
          </rPr>
          <t xml:space="preserve"> = Low priority measures; to be delayed in favour of more important measures
Prioritization should follow the general rule “the higher the score, the higher the priority”.</t>
        </r>
      </text>
    </comment>
  </commentList>
</comments>
</file>

<file path=xl/comments9.xml><?xml version="1.0" encoding="utf-8"?>
<comments xmlns="http://schemas.openxmlformats.org/spreadsheetml/2006/main">
  <authors>
    <author>adelphi</author>
  </authors>
  <commentList>
    <comment ref="B2" authorId="0">
      <text>
        <r>
          <rPr>
            <b/>
            <u/>
            <sz val="9"/>
            <color indexed="81"/>
            <rFont val="Tahoma"/>
            <family val="2"/>
          </rPr>
          <t>Currency</t>
        </r>
        <r>
          <rPr>
            <b/>
            <sz val="9"/>
            <color indexed="81"/>
            <rFont val="Tahoma"/>
            <family val="2"/>
          </rPr>
          <t xml:space="preserve">
</t>
        </r>
        <r>
          <rPr>
            <sz val="9"/>
            <color indexed="81"/>
            <rFont val="Tahoma"/>
            <family val="2"/>
          </rPr>
          <t>Please indicate which currency you will use to the express the monetary costs and benefits of adaptation. This can be US$ or any other currency.</t>
        </r>
      </text>
    </comment>
    <comment ref="B4" authorId="0">
      <text>
        <r>
          <rPr>
            <b/>
            <u/>
            <sz val="9"/>
            <color indexed="81"/>
            <rFont val="Tahoma"/>
            <family val="2"/>
          </rPr>
          <t>Negative business effect</t>
        </r>
        <r>
          <rPr>
            <sz val="9"/>
            <color indexed="81"/>
            <rFont val="Tahoma"/>
            <family val="2"/>
          </rPr>
          <t xml:space="preserve">
Please transfer the identified negative business effect from Sheet 2.1a.</t>
        </r>
      </text>
    </comment>
    <comment ref="B5" authorId="0">
      <text>
        <r>
          <rPr>
            <b/>
            <u/>
            <sz val="9"/>
            <color indexed="81"/>
            <rFont val="Tahoma"/>
            <family val="2"/>
          </rPr>
          <t>Adaptation measure</t>
        </r>
        <r>
          <rPr>
            <sz val="9"/>
            <color indexed="81"/>
            <rFont val="Tahoma"/>
            <family val="2"/>
          </rPr>
          <t xml:space="preserve">
Please transfer the respective adaptation measure for that negative effect from Sheet 2.1 a.</t>
        </r>
      </text>
    </comment>
    <comment ref="B7" authorId="0">
      <text>
        <r>
          <rPr>
            <b/>
            <u/>
            <sz val="9"/>
            <color indexed="81"/>
            <rFont val="Tahoma"/>
            <family val="2"/>
          </rPr>
          <t xml:space="preserve">I. Investment costs </t>
        </r>
        <r>
          <rPr>
            <b/>
            <sz val="9"/>
            <color indexed="81"/>
            <rFont val="Tahoma"/>
            <family val="2"/>
          </rPr>
          <t xml:space="preserve">
</t>
        </r>
        <r>
          <rPr>
            <sz val="9"/>
            <color indexed="81"/>
            <rFont val="Tahoma"/>
            <family val="2"/>
          </rPr>
          <t xml:space="preserve">Please note which type of investment costs the company will incur for preparing and taking into operation the adaptation measure.
</t>
        </r>
        <r>
          <rPr>
            <b/>
            <sz val="9"/>
            <color indexed="81"/>
            <rFont val="Tahoma"/>
            <family val="2"/>
          </rPr>
          <t xml:space="preserve">For example: </t>
        </r>
        <r>
          <rPr>
            <sz val="9"/>
            <color indexed="81"/>
            <rFont val="Tahoma"/>
            <family val="2"/>
          </rPr>
          <t xml:space="preserve">
Purchasing, delivery and/or installation costs.
Then insert the respective monetary costs. 
</t>
        </r>
        <r>
          <rPr>
            <b/>
            <sz val="9"/>
            <color indexed="81"/>
            <rFont val="Tahoma"/>
            <family val="2"/>
          </rPr>
          <t xml:space="preserve">Please note: </t>
        </r>
        <r>
          <rPr>
            <sz val="9"/>
            <color indexed="81"/>
            <rFont val="Tahoma"/>
            <family val="2"/>
          </rPr>
          <t xml:space="preserve">
Investment costs occur only once at the beginning of the measure. Thus, the cost field for years 2-10 are crossed out.</t>
        </r>
      </text>
    </comment>
    <comment ref="F7" authorId="0">
      <text>
        <r>
          <rPr>
            <b/>
            <u/>
            <sz val="9"/>
            <color indexed="81"/>
            <rFont val="Tahoma"/>
            <family val="2"/>
          </rPr>
          <t>II. Operating costs</t>
        </r>
        <r>
          <rPr>
            <b/>
            <sz val="9"/>
            <color indexed="81"/>
            <rFont val="Tahoma"/>
            <family val="2"/>
          </rPr>
          <t xml:space="preserve">
</t>
        </r>
        <r>
          <rPr>
            <sz val="9"/>
            <color indexed="81"/>
            <rFont val="Tahoma"/>
            <family val="2"/>
          </rPr>
          <t xml:space="preserve">Please note which type of operating costs the company will incur for keeping the adaptation measure running for the next 1-10 years.
</t>
        </r>
        <r>
          <rPr>
            <b/>
            <sz val="9"/>
            <color indexed="81"/>
            <rFont val="Tahoma"/>
            <family val="2"/>
          </rPr>
          <t xml:space="preserve">For example: </t>
        </r>
        <r>
          <rPr>
            <sz val="9"/>
            <color indexed="81"/>
            <rFont val="Tahoma"/>
            <family val="2"/>
          </rPr>
          <t xml:space="preserve">
Electricity, labour, maintenance and/or repair costs.
Then insert the respective monetary costs.
</t>
        </r>
        <r>
          <rPr>
            <b/>
            <sz val="9"/>
            <color indexed="81"/>
            <rFont val="Tahoma"/>
            <family val="2"/>
          </rPr>
          <t xml:space="preserve">Please note: </t>
        </r>
        <r>
          <rPr>
            <sz val="9"/>
            <color indexed="81"/>
            <rFont val="Tahoma"/>
            <family val="2"/>
          </rPr>
          <t xml:space="preserve">
Operating costs will most likely occur throughout the entire lifetime of the measure. </t>
        </r>
      </text>
    </comment>
    <comment ref="L7" authorId="0">
      <text>
        <r>
          <rPr>
            <b/>
            <u/>
            <sz val="9"/>
            <color indexed="81"/>
            <rFont val="Tahoma"/>
            <family val="2"/>
          </rPr>
          <t>Undiscounted total costs per year</t>
        </r>
        <r>
          <rPr>
            <sz val="9"/>
            <color indexed="81"/>
            <rFont val="Tahoma"/>
            <family val="2"/>
          </rPr>
          <t xml:space="preserve">
These columns will fill up automatically as you insert the investment costs and annual operating costs. For each year, the average total costs will be calculated. 
</t>
        </r>
        <r>
          <rPr>
            <b/>
            <sz val="9"/>
            <color indexed="81"/>
            <rFont val="Tahoma"/>
            <family val="2"/>
          </rPr>
          <t xml:space="preserve">Please note: </t>
        </r>
        <r>
          <rPr>
            <sz val="9"/>
            <color indexed="81"/>
            <rFont val="Tahoma"/>
            <family val="2"/>
          </rPr>
          <t xml:space="preserve">
These costs are undiscounted, which means that the natural loss in value of money over time is not represented yet.</t>
        </r>
      </text>
    </comment>
  </commentList>
</comments>
</file>

<file path=xl/sharedStrings.xml><?xml version="1.0" encoding="utf-8"?>
<sst xmlns="http://schemas.openxmlformats.org/spreadsheetml/2006/main" count="725" uniqueCount="241">
  <si>
    <t>Critical points</t>
  </si>
  <si>
    <t>#</t>
  </si>
  <si>
    <t>Notes and comments</t>
  </si>
  <si>
    <t>Assessment grid</t>
  </si>
  <si>
    <t>Description</t>
  </si>
  <si>
    <t>Prio</t>
  </si>
  <si>
    <t>Risk assessment</t>
  </si>
  <si>
    <t>Feasibility</t>
  </si>
  <si>
    <t>Technical feasibility</t>
  </si>
  <si>
    <t>Potential for reducing costs</t>
  </si>
  <si>
    <t>Contributing to climate protection</t>
  </si>
  <si>
    <t>Reversibility/ flexibility</t>
  </si>
  <si>
    <t>If necessary, add further columns</t>
  </si>
  <si>
    <t>Adaptation measure</t>
  </si>
  <si>
    <t>How linked is the company with neighbouring companies? (resources, infrastructure, joint efforts)</t>
  </si>
  <si>
    <t>How linked is the company with the community? (resources, infrastructure, joint efforts)</t>
  </si>
  <si>
    <t>Processes</t>
  </si>
  <si>
    <t>Market</t>
  </si>
  <si>
    <t>Are there any impacts on product accessibility?</t>
  </si>
  <si>
    <t>Is there any possibility to reduce raw material and product miles and/or reduce complexity of value chain?</t>
  </si>
  <si>
    <t>How severely is the community (estate population and surrounding communities) affected by climate change, and by the company's adaptation or maladaptation?</t>
  </si>
  <si>
    <t>Adaptation strategy</t>
  </si>
  <si>
    <t>Integration possibility</t>
  </si>
  <si>
    <t>Ideas for overcoming barriers</t>
  </si>
  <si>
    <t>Infrastructure and operations</t>
  </si>
  <si>
    <t>Finance and market</t>
  </si>
  <si>
    <t>Climate phenomenon</t>
  </si>
  <si>
    <t>Stakeholders</t>
  </si>
  <si>
    <t>R</t>
  </si>
  <si>
    <t>Success indicators / Monitoring activities</t>
  </si>
  <si>
    <t>Have past direct climate change impacts already affected regulations that your company has to comply with?</t>
  </si>
  <si>
    <t>Are there any regulations that you anticipate or expect to become more stringent in the future?</t>
  </si>
  <si>
    <t>Is your company affected by any existing government programmes (e.g., National Missions) or funding streams?</t>
  </si>
  <si>
    <t>Are there any government programmes regarding adaptation to be anticipated, or that your company could lobby for?</t>
  </si>
  <si>
    <t xml:space="preserve">          Finance</t>
  </si>
  <si>
    <t>Do working conditions deteriorate due to climate change impacts?</t>
  </si>
  <si>
    <t xml:space="preserve">Do living conditions of workers deteriorate due to climate change impacts? </t>
  </si>
  <si>
    <t xml:space="preserve">     Building / Location</t>
  </si>
  <si>
    <t xml:space="preserve">     Employees and community </t>
  </si>
  <si>
    <t>Government and regulation</t>
  </si>
  <si>
    <t>Is the availability of raw material and auxiliary material affected by climate change impacts?</t>
  </si>
  <si>
    <t>Is there enough flexibility in transport and delivery of goods in  case of climate change impacts?</t>
  </si>
  <si>
    <t>Is there any falling or rising demand of produced products caused by climate change?</t>
  </si>
  <si>
    <t>Is there any opportunity to extend or adapt product portfolio to climate change impacts?</t>
  </si>
  <si>
    <t>Negative environmental impacts</t>
  </si>
  <si>
    <t>Negative social / community impacts</t>
  </si>
  <si>
    <t>Negative side effects</t>
  </si>
  <si>
    <t>Positive side effects</t>
  </si>
  <si>
    <t>Subsequent measures taken</t>
  </si>
  <si>
    <t>Point in time</t>
  </si>
  <si>
    <t>Risk</t>
  </si>
  <si>
    <t>List of measures for addressing risks</t>
  </si>
  <si>
    <t>Low-tech</t>
  </si>
  <si>
    <t>Mid-tech</t>
  </si>
  <si>
    <t>High-tech</t>
  </si>
  <si>
    <t>Technology level</t>
  </si>
  <si>
    <t>Internal communication</t>
  </si>
  <si>
    <t>External communication</t>
  </si>
  <si>
    <t>Risk matrix</t>
  </si>
  <si>
    <t>3 - Medium</t>
  </si>
  <si>
    <t>2 - Low</t>
  </si>
  <si>
    <t>4 - High</t>
  </si>
  <si>
    <t>Communication plan</t>
  </si>
  <si>
    <t>Are insurance premia likely to be raised due to climate change impacts and / or are the existing insurances still adequate?</t>
  </si>
  <si>
    <t>Logistics and stock</t>
  </si>
  <si>
    <t>Impact area</t>
  </si>
  <si>
    <t>Ideas on measures for addressing risk / opportunity</t>
  </si>
  <si>
    <t>5 - Very high</t>
  </si>
  <si>
    <t>1 - Very low</t>
  </si>
  <si>
    <t>Organisational feasibility</t>
  </si>
  <si>
    <t>Financial feasibility: investment</t>
  </si>
  <si>
    <t>Financial feasibility: running costs</t>
  </si>
  <si>
    <t>Financial feasibility: amortisation period</t>
  </si>
  <si>
    <t>Potential for enhancing stakeholder relations</t>
  </si>
  <si>
    <t>Contributing to developing the skill-base of the future</t>
  </si>
  <si>
    <t>Anticipation of regulatory changes</t>
  </si>
  <si>
    <t>Contributing to other sustainability goals</t>
  </si>
  <si>
    <t>Synergies with other CCA measures</t>
  </si>
  <si>
    <t>Negative impacts on existing measures / processes</t>
  </si>
  <si>
    <t>Sum</t>
  </si>
  <si>
    <t>Revenue / Market (*2)</t>
  </si>
  <si>
    <t>Short-term adaptation measures to be implemented (implementation period: immediately)</t>
  </si>
  <si>
    <t>Medium-term adaptation measures to be implemented (implementation period: years 2-3)</t>
  </si>
  <si>
    <t>Issue / message to communicate</t>
  </si>
  <si>
    <t>Target group</t>
  </si>
  <si>
    <t>Aim</t>
  </si>
  <si>
    <t>Means of communication</t>
  </si>
  <si>
    <t>Time / frequency</t>
  </si>
  <si>
    <t>Responsibility</t>
  </si>
  <si>
    <t>Effectiveness (*2)</t>
  </si>
  <si>
    <t>Long-term adaptation measures to be implemented (implementation period: years 4-8)</t>
  </si>
  <si>
    <t>Additional material</t>
  </si>
  <si>
    <t>Technical notes</t>
  </si>
  <si>
    <t>Overview on the methodology and tools</t>
  </si>
  <si>
    <t xml:space="preserve">
Climate Change Adaptation (CCA) of SMEs</t>
  </si>
  <si>
    <t>Currency</t>
  </si>
  <si>
    <t>From</t>
  </si>
  <si>
    <t>To</t>
  </si>
  <si>
    <t xml:space="preserve">From </t>
  </si>
  <si>
    <t xml:space="preserve">To </t>
  </si>
  <si>
    <t>Year</t>
  </si>
  <si>
    <t>Average</t>
  </si>
  <si>
    <t>COSTS of adaptation measures</t>
  </si>
  <si>
    <t>Discount Rate</t>
  </si>
  <si>
    <t>Internal Rate of Return (IRR):</t>
  </si>
  <si>
    <t>Net Present Value (NPV):</t>
  </si>
  <si>
    <t>Return on Investment (RoI):</t>
  </si>
  <si>
    <t>Cost-Benefit-Ratio (CBR)</t>
  </si>
  <si>
    <t>I. Investment Costs</t>
  </si>
  <si>
    <t>II. Operating Costs</t>
  </si>
  <si>
    <t>BENEFITS of adaptation measures (= cost savings, additional revenue)</t>
  </si>
  <si>
    <t>Sum over all years:</t>
  </si>
  <si>
    <t>Undiscounted total costs per year</t>
  </si>
  <si>
    <t>Discounted total costs per year</t>
  </si>
  <si>
    <t>Sum of undiscounted total costs over all years:</t>
  </si>
  <si>
    <t>Sum of undiscounted total benefits over all years:</t>
  </si>
  <si>
    <t>RESULTS of the Cost-Benefit Analysis</t>
  </si>
  <si>
    <t>Discount Factor</t>
  </si>
  <si>
    <t>Payback Time (in years)</t>
  </si>
  <si>
    <t>Are there any impacts on productivity caused by temperature rise or extreme weather events?</t>
  </si>
  <si>
    <t>Are there increasing expectations / standards of purchasers and / or end-consumers in terms of climate change adaptation efforts?</t>
  </si>
  <si>
    <t>Past and future impacts</t>
  </si>
  <si>
    <t>Timeframe considered</t>
  </si>
  <si>
    <t>Ranking of measure according to CBA</t>
  </si>
  <si>
    <t>Potential barriers and conflicts</t>
  </si>
  <si>
    <t>Further relevant indicator to be considered</t>
  </si>
  <si>
    <t>Importance</t>
  </si>
  <si>
    <t>Climate impact</t>
  </si>
  <si>
    <t>List of measures for addressing new business and market opportunities</t>
  </si>
  <si>
    <t>paint</t>
  </si>
  <si>
    <t>installation</t>
  </si>
  <si>
    <t>II. Climate independent benefits</t>
  </si>
  <si>
    <t>Company Key Facts</t>
  </si>
  <si>
    <t>What are your most important products and / or services?</t>
  </si>
  <si>
    <t>Please name the five most important resources/raw material inputs for your production process (e.g. electricity, labour, chemicals, etc.)</t>
  </si>
  <si>
    <t>Please describe who your main customers are</t>
  </si>
  <si>
    <t>Please describe who your main raw material suppliers are</t>
  </si>
  <si>
    <t>Please state the number of employees (skilled / semi-skilled / unskilled)</t>
  </si>
  <si>
    <t>What was your annual turnover last year?</t>
  </si>
  <si>
    <t>Comments</t>
  </si>
  <si>
    <t xml:space="preserve">Framework conditions for Assessment </t>
  </si>
  <si>
    <t>When was your company established?</t>
  </si>
  <si>
    <t>What is the complete name of your company?</t>
  </si>
  <si>
    <t>Time required</t>
  </si>
  <si>
    <t xml:space="preserve">Company resources </t>
  </si>
  <si>
    <t xml:space="preserve">Location of assessment </t>
  </si>
  <si>
    <t>Opportunity: Potential product or service / new production process</t>
  </si>
  <si>
    <t>Adaptation measure / Opportunity</t>
  </si>
  <si>
    <t>New business opportunities</t>
  </si>
  <si>
    <t>Has properties with reduced climate vulnerability</t>
  </si>
  <si>
    <t>Facilitates adaptation</t>
  </si>
  <si>
    <t>Other</t>
  </si>
  <si>
    <t>Are existing buildings resistant enough to withstand climate change (slow onset changes, extreme weather events)?</t>
  </si>
  <si>
    <t>How sensitive is the company location to climate change impacts?</t>
  </si>
  <si>
    <t>Is infrastructure close to the premises sensitive to changing climate and extreme weather events?</t>
  </si>
  <si>
    <t>How sensitive are manufacturing processes to uncertain energy and water supply?</t>
  </si>
  <si>
    <t>How sensitive are manufacturing processes to extreme weather events (e.g. high temperatures, heavy rain etc.)?</t>
  </si>
  <si>
    <t>Is the storage of goods secure in case of changing conditions (e.g. higher temperatures) or other climate change impacts (e.g. flooding)?</t>
  </si>
  <si>
    <t>Are there any possibilities to help adapt and/or raise stability of energy/water supply in the community in a joint effort (PPP)?</t>
  </si>
  <si>
    <t>Do climate change impacts cause any problems regarding short-term cash-flow and financing?</t>
  </si>
  <si>
    <t>Do climate change impacts cause any problems for long-term investments?</t>
  </si>
  <si>
    <t>Is it likely that climate change impacts will cause your company's liabilities to increase? (e.g., flooding resulting in toxic discharge)</t>
  </si>
  <si>
    <t>Experienced negative or positive 
effects on the company</t>
  </si>
  <si>
    <t>M</t>
  </si>
  <si>
    <t>P</t>
  </si>
  <si>
    <t>MAGNITUDE (M) OF NEGATIVE EFFECT ON BUSINESS</t>
  </si>
  <si>
    <t>PROBABILITY (P)</t>
  </si>
  <si>
    <t>Timing / 
urgency</t>
  </si>
  <si>
    <r>
      <rPr>
        <b/>
        <sz val="11"/>
        <rFont val="Arial"/>
        <family val="2"/>
      </rPr>
      <t>Risk</t>
    </r>
    <r>
      <rPr>
        <sz val="11"/>
        <rFont val="Arial"/>
        <family val="2"/>
      </rPr>
      <t xml:space="preserve"> (likelihood * magnitude of negative business effect)</t>
    </r>
  </si>
  <si>
    <t>Climate impacts</t>
  </si>
  <si>
    <t>Past or future climate phenomenon</t>
  </si>
  <si>
    <t>Priority C (low / medium)</t>
  </si>
  <si>
    <t>Priority B (medium / high)</t>
  </si>
  <si>
    <t>Priority A (high / very high)</t>
  </si>
  <si>
    <t xml:space="preserve">Legend:  </t>
  </si>
  <si>
    <t>Undiscounted total costs over all years:</t>
  </si>
  <si>
    <r>
      <rPr>
        <b/>
        <sz val="11"/>
        <rFont val="Arial"/>
        <family val="2"/>
      </rPr>
      <t>Probability</t>
    </r>
    <r>
      <rPr>
        <sz val="11"/>
        <rFont val="Arial"/>
        <family val="2"/>
      </rPr>
      <t xml:space="preserve">: How </t>
    </r>
    <r>
      <rPr>
        <b/>
        <sz val="11"/>
        <rFont val="Arial"/>
        <family val="2"/>
      </rPr>
      <t>likely</t>
    </r>
    <r>
      <rPr>
        <sz val="11"/>
        <rFont val="Arial"/>
        <family val="2"/>
      </rPr>
      <t xml:space="preserve"> is it that the negative business effect will occur?  </t>
    </r>
  </si>
  <si>
    <r>
      <rPr>
        <b/>
        <sz val="11"/>
        <rFont val="Arial"/>
        <family val="2"/>
      </rPr>
      <t>Magnitude</t>
    </r>
    <r>
      <rPr>
        <sz val="11"/>
        <rFont val="Arial"/>
        <family val="2"/>
      </rPr>
      <t xml:space="preserve">: How </t>
    </r>
    <r>
      <rPr>
        <b/>
        <sz val="11"/>
        <rFont val="Arial"/>
        <family val="2"/>
      </rPr>
      <t>extensive</t>
    </r>
    <r>
      <rPr>
        <sz val="11"/>
        <rFont val="Arial"/>
        <family val="2"/>
      </rPr>
      <t xml:space="preserve"> is the expected business effect when it occurs?</t>
    </r>
  </si>
  <si>
    <t>Type of product / service innovation</t>
  </si>
  <si>
    <t>Negative 
business effect</t>
  </si>
  <si>
    <t>Lost revenue</t>
  </si>
  <si>
    <t xml:space="preserve">Cost savings </t>
  </si>
  <si>
    <t xml:space="preserve">Additional revenue </t>
  </si>
  <si>
    <t xml:space="preserve">Repair / replacement </t>
  </si>
  <si>
    <t>Conduct CBA?</t>
  </si>
  <si>
    <r>
      <t xml:space="preserve">The worksheets build on a </t>
    </r>
    <r>
      <rPr>
        <b/>
        <sz val="11"/>
        <rFont val="Arial"/>
        <family val="2"/>
      </rPr>
      <t xml:space="preserve">four-step methodology </t>
    </r>
    <r>
      <rPr>
        <sz val="11"/>
        <rFont val="Arial"/>
        <family val="2"/>
      </rPr>
      <t xml:space="preserve">for developing a CCA strategy of SMEs.The </t>
    </r>
    <r>
      <rPr>
        <b/>
        <sz val="11"/>
        <rFont val="Arial"/>
        <family val="2"/>
      </rPr>
      <t>worksheets</t>
    </r>
    <r>
      <rPr>
        <sz val="11"/>
        <rFont val="Arial"/>
        <family val="2"/>
      </rPr>
      <t xml:space="preserve"> facilitate the practical implementation of each step:</t>
    </r>
  </si>
  <si>
    <t>Answers / comments</t>
  </si>
  <si>
    <t>Future trend</t>
  </si>
  <si>
    <t>Negative business effect</t>
  </si>
  <si>
    <t>Negative business effects</t>
  </si>
  <si>
    <t>Undiscounted costs</t>
  </si>
  <si>
    <t>Undiscounted Benefits</t>
  </si>
  <si>
    <t xml:space="preserve">I. Avoided costs of the negative effect </t>
  </si>
  <si>
    <t>Competition</t>
  </si>
  <si>
    <t>Expected changes in markets or production conditions</t>
  </si>
  <si>
    <t>Business opportunity</t>
  </si>
  <si>
    <t>Discounted total benefits per year</t>
  </si>
  <si>
    <t>Aggregated benefits / year
(considering scenarios)</t>
  </si>
  <si>
    <t>Benefit calculation</t>
  </si>
  <si>
    <t>Impact factor</t>
  </si>
  <si>
    <t>Probability of the impact (in %)</t>
  </si>
  <si>
    <t>Effectiveness of measure (in %)</t>
  </si>
  <si>
    <t>1000$</t>
  </si>
  <si>
    <t>Baseline CC scenario</t>
  </si>
  <si>
    <t>Severe CC scenario</t>
  </si>
  <si>
    <t>Drastic CC scenario</t>
  </si>
  <si>
    <t>CC matrix</t>
  </si>
  <si>
    <t>+ (1500$ * 20%)</t>
  </si>
  <si>
    <t>+ (2000$ * 10%)</t>
  </si>
  <si>
    <t>+ 300$</t>
  </si>
  <si>
    <t>+ 200$</t>
  </si>
  <si>
    <t>+ 0</t>
  </si>
  <si>
    <t>= Benefit / year 1</t>
  </si>
  <si>
    <r>
      <t xml:space="preserve">(Av. Cost Year 1 </t>
    </r>
    <r>
      <rPr>
        <b/>
        <sz val="15"/>
        <color indexed="50"/>
        <rFont val="Arial"/>
        <family val="2"/>
      </rPr>
      <t>* I1 * E1 * P1</t>
    </r>
    <r>
      <rPr>
        <sz val="15"/>
        <rFont val="Arial"/>
        <family val="2"/>
      </rPr>
      <t xml:space="preserve"> )</t>
    </r>
  </si>
  <si>
    <r>
      <t xml:space="preserve">+ (Av. Cost Year 1 </t>
    </r>
    <r>
      <rPr>
        <b/>
        <sz val="15"/>
        <color indexed="21"/>
        <rFont val="Arial"/>
        <family val="2"/>
      </rPr>
      <t>* (I2-I1) * E2 * P2</t>
    </r>
    <r>
      <rPr>
        <sz val="15"/>
        <rFont val="Arial"/>
        <family val="2"/>
      </rPr>
      <t>)</t>
    </r>
  </si>
  <si>
    <r>
      <t xml:space="preserve">+ (Av. Cost Year 1 </t>
    </r>
    <r>
      <rPr>
        <b/>
        <sz val="15"/>
        <color indexed="53"/>
        <rFont val="Arial"/>
        <family val="2"/>
      </rPr>
      <t>* (I3-I2) * E3 * P3</t>
    </r>
    <r>
      <rPr>
        <sz val="15"/>
        <rFont val="Arial"/>
        <family val="2"/>
      </rPr>
      <t>)</t>
    </r>
  </si>
  <si>
    <r>
      <rPr>
        <sz val="15"/>
        <rFont val="Arial"/>
        <family val="2"/>
      </rPr>
      <t xml:space="preserve">(1000$ </t>
    </r>
    <r>
      <rPr>
        <b/>
        <sz val="15"/>
        <color indexed="50"/>
        <rFont val="Arial"/>
        <family val="2"/>
      </rPr>
      <t>* 1 * 100% * 100%</t>
    </r>
    <r>
      <rPr>
        <sz val="15"/>
        <rFont val="Arial"/>
        <family val="2"/>
      </rPr>
      <t>)</t>
    </r>
  </si>
  <si>
    <r>
      <rPr>
        <sz val="15"/>
        <rFont val="Arial"/>
        <family val="2"/>
      </rPr>
      <t>+ (1000</t>
    </r>
    <r>
      <rPr>
        <b/>
        <sz val="15"/>
        <rFont val="Arial"/>
        <family val="2"/>
      </rPr>
      <t xml:space="preserve"> </t>
    </r>
    <r>
      <rPr>
        <b/>
        <sz val="15"/>
        <color indexed="21"/>
        <rFont val="Arial"/>
        <family val="2"/>
      </rPr>
      <t>* (2,5-1) * 100% * 20%</t>
    </r>
    <r>
      <rPr>
        <sz val="15"/>
        <rFont val="Arial"/>
        <family val="2"/>
      </rPr>
      <t>)</t>
    </r>
  </si>
  <si>
    <r>
      <rPr>
        <sz val="15"/>
        <rFont val="Arial"/>
        <family val="2"/>
      </rPr>
      <t>+ (1000$</t>
    </r>
    <r>
      <rPr>
        <b/>
        <sz val="15"/>
        <rFont val="Arial"/>
        <family val="2"/>
      </rPr>
      <t xml:space="preserve"> </t>
    </r>
    <r>
      <rPr>
        <b/>
        <sz val="15"/>
        <color indexed="53"/>
        <rFont val="Arial"/>
        <family val="2"/>
      </rPr>
      <t>* (4,5-2,5) * 100% * 10%</t>
    </r>
    <r>
      <rPr>
        <sz val="15"/>
        <rFont val="Arial"/>
        <family val="2"/>
      </rPr>
      <t>)</t>
    </r>
  </si>
  <si>
    <r>
      <rPr>
        <sz val="15"/>
        <rFont val="Arial"/>
        <family val="2"/>
      </rPr>
      <t>=</t>
    </r>
    <r>
      <rPr>
        <b/>
        <sz val="15"/>
        <rFont val="Arial"/>
        <family val="2"/>
      </rPr>
      <t xml:space="preserve"> 1500$</t>
    </r>
  </si>
  <si>
    <t xml:space="preserve"> + CC-indep. benefits Year 1</t>
  </si>
  <si>
    <r>
      <t xml:space="preserve">The </t>
    </r>
    <r>
      <rPr>
        <b/>
        <sz val="12"/>
        <rFont val="Arial"/>
        <family val="2"/>
      </rPr>
      <t>annual benefits</t>
    </r>
    <r>
      <rPr>
        <sz val="12"/>
        <rFont val="Arial"/>
        <family val="2"/>
      </rPr>
      <t xml:space="preserve"> are calculated by multiplying the cost for the baseline scenario by the subtracted* </t>
    </r>
    <r>
      <rPr>
        <b/>
        <sz val="12"/>
        <rFont val="Arial"/>
        <family val="2"/>
      </rPr>
      <t>impact factor (I)</t>
    </r>
    <r>
      <rPr>
        <sz val="12"/>
        <rFont val="Arial"/>
        <family val="2"/>
      </rPr>
      <t xml:space="preserve">, the </t>
    </r>
    <r>
      <rPr>
        <b/>
        <sz val="12"/>
        <rFont val="Arial"/>
        <family val="2"/>
      </rPr>
      <t>effectiveness (E)</t>
    </r>
    <r>
      <rPr>
        <sz val="12"/>
        <rFont val="Arial"/>
        <family val="2"/>
      </rPr>
      <t xml:space="preserve"> of the measure and the annual </t>
    </r>
    <r>
      <rPr>
        <b/>
        <sz val="12"/>
        <rFont val="Arial"/>
        <family val="2"/>
      </rPr>
      <t>probability (P)</t>
    </r>
    <r>
      <rPr>
        <sz val="12"/>
        <rFont val="Arial"/>
        <family val="2"/>
      </rPr>
      <t xml:space="preserve"> of the impact. Then, the climate-independent benefits are added.
* The impact factor has to be subtracted from the previous one because we are looking only at the </t>
    </r>
    <r>
      <rPr>
        <u/>
        <sz val="12"/>
        <rFont val="Arial"/>
        <family val="2"/>
      </rPr>
      <t xml:space="preserve">additional </t>
    </r>
    <r>
      <rPr>
        <sz val="12"/>
        <rFont val="Arial"/>
        <family val="2"/>
      </rPr>
      <t xml:space="preserve">costs of the severe and drastic scenarios. There is only 1 storm / year (baseline, severe OR drastic).
Since in this example, the </t>
    </r>
    <r>
      <rPr>
        <b/>
        <sz val="12"/>
        <rFont val="Arial"/>
        <family val="2"/>
      </rPr>
      <t>effectiveness</t>
    </r>
    <r>
      <rPr>
        <sz val="12"/>
        <rFont val="Arial"/>
        <family val="2"/>
      </rPr>
      <t xml:space="preserve"> of the adaptation measure is always 100%, it can be disregarded in the calculation. 
The </t>
    </r>
    <r>
      <rPr>
        <b/>
        <sz val="12"/>
        <rFont val="Arial"/>
        <family val="2"/>
      </rPr>
      <t>climate-independent benefits</t>
    </r>
    <r>
      <rPr>
        <sz val="12"/>
        <rFont val="Arial"/>
        <family val="2"/>
      </rPr>
      <t xml:space="preserve"> are also disregarded as they are 0. If they were &gt;0, they would be addedd to the annual costs. They would not be weighted by probability and effectiveness, as they are not affected by climate change. </t>
    </r>
  </si>
  <si>
    <r>
      <t xml:space="preserve">All tools are available for usage or download on the </t>
    </r>
    <r>
      <rPr>
        <b/>
        <sz val="11"/>
        <rFont val="Arial"/>
        <family val="2"/>
      </rPr>
      <t>Climate Expert Website (www.climate-expert.org).</t>
    </r>
  </si>
  <si>
    <r>
      <rPr>
        <sz val="11"/>
        <rFont val="Wingdings"/>
        <charset val="2"/>
      </rPr>
      <t xml:space="preserve">ü </t>
    </r>
    <r>
      <rPr>
        <sz val="11"/>
        <rFont val="Arial"/>
        <family val="2"/>
      </rPr>
      <t xml:space="preserve">Real and fictitious </t>
    </r>
    <r>
      <rPr>
        <b/>
        <sz val="11"/>
        <rFont val="Arial"/>
        <family val="2"/>
      </rPr>
      <t xml:space="preserve">case studies </t>
    </r>
    <r>
      <rPr>
        <sz val="11"/>
        <rFont val="Arial"/>
        <family val="2"/>
      </rPr>
      <t xml:space="preserve">describing climate change effects and adaptation measures
</t>
    </r>
    <r>
      <rPr>
        <sz val="11"/>
        <rFont val="Wingdings"/>
        <charset val="2"/>
      </rPr>
      <t xml:space="preserve">ü </t>
    </r>
    <r>
      <rPr>
        <sz val="11"/>
        <rFont val="Arial"/>
        <family val="2"/>
      </rPr>
      <t>A list of Frequently Asked Questions (FAQ) to answer the most important questions on adaptation and SMEs</t>
    </r>
    <r>
      <rPr>
        <sz val="11"/>
        <rFont val="Wingdings"/>
        <charset val="2"/>
      </rPr>
      <t xml:space="preserve">
ü </t>
    </r>
    <r>
      <rPr>
        <sz val="11"/>
        <rFont val="Arial"/>
        <family val="2"/>
      </rPr>
      <t xml:space="preserve">The </t>
    </r>
    <r>
      <rPr>
        <b/>
        <sz val="11"/>
        <rFont val="Arial"/>
        <family val="2"/>
      </rPr>
      <t xml:space="preserve">online adaptation course </t>
    </r>
    <r>
      <rPr>
        <sz val="11"/>
        <rFont val="Arial"/>
        <family val="2"/>
      </rPr>
      <t xml:space="preserve">"Becoming a Climate Expert" developed for SMEs which guides users through the process of CCA strategy development
</t>
    </r>
    <r>
      <rPr>
        <sz val="11"/>
        <rFont val="Wingdings"/>
        <charset val="2"/>
      </rPr>
      <t xml:space="preserve">ü </t>
    </r>
    <r>
      <rPr>
        <sz val="11"/>
        <rFont val="Arial"/>
        <family val="2"/>
      </rPr>
      <t>A Consultant's Manual which explains in detail how the methodology and worksheets can be applied in a company setting</t>
    </r>
    <r>
      <rPr>
        <sz val="11"/>
        <color indexed="10"/>
        <rFont val="Wingdings"/>
        <charset val="2"/>
      </rPr>
      <t/>
    </r>
  </si>
  <si>
    <t xml:space="preserve">BENEFITS of adaptation measures: Simple example </t>
  </si>
  <si>
    <t>Annual probability (in %)</t>
  </si>
  <si>
    <t>Example of a CC matrix and benefit calculation - What do they values in the CC matrix mean?</t>
  </si>
  <si>
    <t>Illustration of the aggregated benefits per year (considering scenarios) - How are they calculated?</t>
  </si>
  <si>
    <t>Benefit in Year 1
(formula)</t>
  </si>
  <si>
    <t>Benefit in Year 1
(calculation)</t>
  </si>
  <si>
    <r>
      <t xml:space="preserve">In the </t>
    </r>
    <r>
      <rPr>
        <b/>
        <sz val="12"/>
        <rFont val="Arial"/>
        <family val="2"/>
      </rPr>
      <t>baseline CC scenario</t>
    </r>
    <r>
      <rPr>
        <sz val="12"/>
        <rFont val="Arial"/>
        <family val="2"/>
      </rPr>
      <t xml:space="preserve">, the storm causes costs of USD 1000$. As this is the baseline scenario, the impact factor is 1 (it would also be 1 if costs amounted to 5000$, 7564$ or any other amount). The storm is this strong every year and has thus an annual probability of 100%
In the </t>
    </r>
    <r>
      <rPr>
        <b/>
        <sz val="12"/>
        <rFont val="Arial"/>
        <family val="2"/>
      </rPr>
      <t>severe CC scenario</t>
    </r>
    <r>
      <rPr>
        <sz val="12"/>
        <rFont val="Arial"/>
        <family val="2"/>
      </rPr>
      <t xml:space="preserve">, the storm causes costs of 2500$, so the impact factor is 2,5 (because 1000$*2,5=2500$). The storm is this strong every five years, so twice in 10 years. The probability that a strong storm occurs is thus 2/10=20%
In the </t>
    </r>
    <r>
      <rPr>
        <b/>
        <sz val="12"/>
        <rFont val="Arial"/>
        <family val="2"/>
      </rPr>
      <t>drastic CC scenario</t>
    </r>
    <r>
      <rPr>
        <sz val="12"/>
        <rFont val="Arial"/>
        <family val="2"/>
      </rPr>
      <t xml:space="preserve">, costs amount 
to 4500$ and the impact factor is 4.5. The storm is this strong every ten years (annual probability = 1/10 = 10%). 
The adaptation measure will help to completely avoid the negative effects of the storm, even in the strong and drastic scenarios. The measure is thus 100% effective for all three scenarios. </t>
    </r>
  </si>
  <si>
    <t>Climate Expert Worksheets for CCA Strategy Development</t>
  </si>
  <si>
    <r>
      <t xml:space="preserve">The worksheets and underlying methodology presented in this Excel tool seek to support small and medium enterprises (SMEs) in </t>
    </r>
    <r>
      <rPr>
        <b/>
        <sz val="11"/>
        <rFont val="Arial"/>
        <family val="2"/>
      </rPr>
      <t>assessing climate-related risks, identifying opportunities and developing adaptation strategies.</t>
    </r>
    <r>
      <rPr>
        <sz val="11"/>
        <rFont val="Arial"/>
        <family val="2"/>
      </rPr>
      <t xml:space="preserve"> They can be used by </t>
    </r>
    <r>
      <rPr>
        <b/>
        <sz val="11"/>
        <rFont val="Arial"/>
        <family val="2"/>
      </rPr>
      <t xml:space="preserve">companies </t>
    </r>
    <r>
      <rPr>
        <sz val="11"/>
        <rFont val="Arial"/>
        <family val="2"/>
      </rPr>
      <t xml:space="preserve">independently, by </t>
    </r>
    <r>
      <rPr>
        <b/>
        <sz val="11"/>
        <rFont val="Arial"/>
        <family val="2"/>
      </rPr>
      <t>consultants</t>
    </r>
    <r>
      <rPr>
        <sz val="11"/>
        <rFont val="Arial"/>
        <family val="2"/>
      </rPr>
      <t xml:space="preserve"> supporting SMEs in developing a CCA strategy, or by </t>
    </r>
    <r>
      <rPr>
        <b/>
        <sz val="11"/>
        <rFont val="Arial"/>
        <family val="2"/>
      </rPr>
      <t>trainers</t>
    </r>
    <r>
      <rPr>
        <sz val="11"/>
        <rFont val="Arial"/>
        <family val="2"/>
      </rPr>
      <t xml:space="preserve"> implementing awareness raising and or strategy development workshops with companies or consultants. 
</t>
    </r>
    <r>
      <rPr>
        <b/>
        <sz val="11"/>
        <rFont val="Arial"/>
        <family val="2"/>
      </rPr>
      <t xml:space="preserve">
</t>
    </r>
    <r>
      <rPr>
        <sz val="11"/>
        <rFont val="Arial"/>
        <family val="2"/>
      </rPr>
      <t>The methodology and worksheets have been developed within a series of projects on CCA and SME competitiveness by the</t>
    </r>
    <r>
      <rPr>
        <b/>
        <sz val="11"/>
        <rFont val="Arial"/>
        <family val="2"/>
      </rPr>
      <t xml:space="preserve"> Deutsche Gesellschaft für Internationale Zusammenarbeit (GIZ)</t>
    </r>
    <r>
      <rPr>
        <sz val="11"/>
        <rFont val="Arial"/>
        <family val="2"/>
      </rPr>
      <t xml:space="preserve"> </t>
    </r>
    <r>
      <rPr>
        <b/>
        <sz val="11"/>
        <rFont val="Arial"/>
        <family val="2"/>
      </rPr>
      <t>GmbH</t>
    </r>
    <r>
      <rPr>
        <sz val="11"/>
        <rFont val="Arial"/>
        <family val="2"/>
      </rPr>
      <t xml:space="preserve"> and its knowledge partner </t>
    </r>
    <r>
      <rPr>
        <b/>
        <sz val="11"/>
        <rFont val="Arial"/>
        <family val="2"/>
      </rPr>
      <t>adelphi</t>
    </r>
    <r>
      <rPr>
        <sz val="11"/>
        <rFont val="Arial"/>
        <family val="2"/>
      </rPr>
      <t xml:space="preserve"> on behalf of </t>
    </r>
    <r>
      <rPr>
        <b/>
        <sz val="11"/>
        <rFont val="Arial"/>
        <family val="2"/>
      </rPr>
      <t>the German Federal Ministry for Economic Cooperation and Development (BMZ)</t>
    </r>
    <r>
      <rPr>
        <sz val="11"/>
        <rFont val="Arial"/>
        <family val="2"/>
      </rPr>
      <t xml:space="preserve">. </t>
    </r>
  </si>
  <si>
    <r>
      <t xml:space="preserve">To support MSMEs and training organisations in applying the methodology and tools, </t>
    </r>
    <r>
      <rPr>
        <b/>
        <sz val="11"/>
        <rFont val="Arial"/>
        <family val="2"/>
      </rPr>
      <t>capacity building material</t>
    </r>
    <r>
      <rPr>
        <sz val="11"/>
        <rFont val="Arial"/>
        <family val="2"/>
      </rPr>
      <t xml:space="preserve"> has been developed featuring:</t>
    </r>
  </si>
  <si>
    <r>
      <rPr>
        <b/>
        <u/>
        <sz val="13"/>
        <rFont val="Arial"/>
        <family val="2"/>
      </rPr>
      <t xml:space="preserve">Note: </t>
    </r>
    <r>
      <rPr>
        <sz val="13"/>
        <rFont val="Arial"/>
        <family val="2"/>
      </rPr>
      <t>The“Assessment grid” is presented to participants, providing them with a simple but comprehensive tool to assess their company’s vulnerability to climate change, which is influenced by its exposure, sensitivity and adaptive capacity to climate change. Therefore, this sheet can also be used as a stand-alone tool for a short assessment with a company.</t>
    </r>
  </si>
  <si>
    <t>Is the energy supply secure?</t>
  </si>
  <si>
    <t>Is the water supply secure?</t>
  </si>
  <si>
    <t xml:space="preserve">Investment costs </t>
  </si>
  <si>
    <t>Undiscounted benefits</t>
  </si>
  <si>
    <r>
      <rPr>
        <b/>
        <u/>
        <sz val="14"/>
        <rFont val="Arial"/>
        <family val="2"/>
      </rPr>
      <t xml:space="preserve">Instructions
</t>
    </r>
    <r>
      <rPr>
        <sz val="14"/>
        <rFont val="Arial"/>
        <family val="2"/>
      </rPr>
      <t xml:space="preserve">
</t>
    </r>
    <r>
      <rPr>
        <b/>
        <u/>
        <sz val="14"/>
        <rFont val="Arial"/>
        <family val="2"/>
      </rPr>
      <t>Step 1</t>
    </r>
    <r>
      <rPr>
        <b/>
        <sz val="14"/>
        <rFont val="Arial"/>
        <family val="2"/>
      </rPr>
      <t>: Fill in the "Avoided costs of the negative effect" for 10 years.</t>
    </r>
    <r>
      <rPr>
        <sz val="14"/>
        <rFont val="Arial"/>
        <family val="2"/>
      </rPr>
      <t xml:space="preserve"> 
Please fill in the costs only for the </t>
    </r>
    <r>
      <rPr>
        <u/>
        <sz val="14"/>
        <rFont val="Arial"/>
        <family val="2"/>
      </rPr>
      <t>baseline scenario</t>
    </r>
    <r>
      <rPr>
        <sz val="14"/>
        <rFont val="Arial"/>
        <family val="2"/>
      </rPr>
      <t xml:space="preserve">, even if you expect stronger climate change events to occur over the next 10 years. Higher costs caused by severe or drastic events are expressed through the impact factors!
</t>
    </r>
    <r>
      <rPr>
        <b/>
        <u/>
        <sz val="14"/>
        <rFont val="Arial"/>
        <family val="2"/>
      </rPr>
      <t>Step 2</t>
    </r>
    <r>
      <rPr>
        <b/>
        <sz val="14"/>
        <rFont val="Arial"/>
        <family val="2"/>
      </rPr>
      <t xml:space="preserve">: Fill in the CC matrix </t>
    </r>
    <r>
      <rPr>
        <sz val="14"/>
        <rFont val="Arial"/>
        <family val="2"/>
      </rPr>
      <t xml:space="preserve">
First, all impact factors have to be filled in, then all effectiveness vaues, then the annual probability. See sheet "3.3b - CBA - Example" for a simple example.
</t>
    </r>
    <r>
      <rPr>
        <b/>
        <u/>
        <sz val="14"/>
        <rFont val="Arial"/>
        <family val="2"/>
      </rPr>
      <t>Step 3</t>
    </r>
    <r>
      <rPr>
        <b/>
        <sz val="14"/>
        <rFont val="Arial"/>
        <family val="2"/>
      </rPr>
      <t xml:space="preserve">: Fill in the "climate 
independent benefits"
</t>
    </r>
    <r>
      <rPr>
        <sz val="14"/>
        <rFont val="Arial"/>
        <family val="2"/>
      </rPr>
      <t xml:space="preserve">
The climate independent benefits occur independently of any climate change events. Hence, they are not affected by the CC matrix. They are simply added to the annual costs without weighting. 
</t>
    </r>
    <r>
      <rPr>
        <b/>
        <sz val="14"/>
        <rFont val="Arial"/>
        <family val="2"/>
      </rPr>
      <t>Note how the results change which 
each step that you take!</t>
    </r>
    <r>
      <rPr>
        <b/>
        <u/>
        <sz val="14"/>
        <rFont val="Arial"/>
        <family val="2"/>
      </rPr>
      <t/>
    </r>
  </si>
  <si>
    <r>
      <rPr>
        <sz val="11"/>
        <rFont val="Symbol"/>
        <family val="1"/>
      </rPr>
      <t xml:space="preserve">·   </t>
    </r>
    <r>
      <rPr>
        <sz val="11"/>
        <rFont val="Arial"/>
        <family val="2"/>
      </rPr>
      <t xml:space="preserve">The worksheets are provided in </t>
    </r>
    <r>
      <rPr>
        <b/>
        <sz val="11"/>
        <rFont val="Arial"/>
        <family val="2"/>
      </rPr>
      <t xml:space="preserve">printer-ready </t>
    </r>
    <r>
      <rPr>
        <sz val="11"/>
        <rFont val="Arial"/>
        <family val="2"/>
      </rPr>
      <t xml:space="preserve">format.
</t>
    </r>
    <r>
      <rPr>
        <sz val="11"/>
        <rFont val="Symbol"/>
        <family val="1"/>
      </rPr>
      <t xml:space="preserve">·   </t>
    </r>
    <r>
      <rPr>
        <sz val="11"/>
        <rFont val="Arial"/>
        <family val="2"/>
      </rPr>
      <t xml:space="preserve">All worksheets contain </t>
    </r>
    <r>
      <rPr>
        <b/>
        <sz val="11"/>
        <rFont val="Arial"/>
        <family val="2"/>
      </rPr>
      <t>comments</t>
    </r>
    <r>
      <rPr>
        <sz val="11"/>
        <rFont val="Arial"/>
        <family val="2"/>
      </rPr>
      <t xml:space="preserve"> with suggestions on how to conduct the particular assessments. The comments can be shown through the function "show/hide comments" 
</t>
    </r>
    <r>
      <rPr>
        <sz val="11"/>
        <rFont val="Symbol"/>
        <family val="1"/>
      </rPr>
      <t xml:space="preserve">·   </t>
    </r>
    <r>
      <rPr>
        <sz val="11"/>
        <rFont val="Arial"/>
        <family val="2"/>
      </rPr>
      <t xml:space="preserve">The worksheets can be adapted to specific company contexts, i.e. </t>
    </r>
    <r>
      <rPr>
        <b/>
        <sz val="11"/>
        <rFont val="Arial"/>
        <family val="2"/>
      </rPr>
      <t>texts can be changed and assessment categories can be added</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</si>
</sst>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 &quot;€&quot;"/>
    <numFmt numFmtId="165" formatCode="_-* #,##0\ _€_-;\-* #,##0\ _€_-;_-* &quot;-&quot;??\ _€_-;_-@_-"/>
  </numFmts>
  <fonts count="67" x14ac:knownFonts="1">
    <font>
      <sz val="10"/>
      <name val="Arial"/>
    </font>
    <font>
      <sz val="10"/>
      <name val="Arial"/>
      <family val="2"/>
    </font>
    <font>
      <sz val="11"/>
      <color indexed="8"/>
      <name val="Calibri"/>
      <family val="2"/>
    </font>
    <font>
      <sz val="10"/>
      <name val="Arial"/>
      <family val="2"/>
    </font>
    <font>
      <u/>
      <sz val="11"/>
      <color indexed="12"/>
      <name val="Calibri"/>
      <family val="2"/>
    </font>
    <font>
      <sz val="11"/>
      <name val="Calibri"/>
      <family val="2"/>
    </font>
    <font>
      <u/>
      <sz val="11"/>
      <color indexed="39"/>
      <name val="Calibri"/>
      <family val="2"/>
    </font>
    <font>
      <sz val="11"/>
      <color indexed="8"/>
      <name val="Arial"/>
      <family val="2"/>
    </font>
    <font>
      <sz val="8"/>
      <name val="Verdana"/>
      <family val="2"/>
    </font>
    <font>
      <sz val="8"/>
      <color indexed="81"/>
      <name val="Tahoma"/>
      <family val="2"/>
    </font>
    <font>
      <u/>
      <sz val="11"/>
      <name val="Arial"/>
      <family val="2"/>
    </font>
    <font>
      <b/>
      <sz val="11"/>
      <name val="Arial"/>
      <family val="2"/>
    </font>
    <font>
      <sz val="11"/>
      <name val="Arial"/>
      <family val="2"/>
    </font>
    <font>
      <b/>
      <sz val="11"/>
      <color indexed="23"/>
      <name val="Arial"/>
      <family val="2"/>
    </font>
    <font>
      <b/>
      <sz val="11"/>
      <color indexed="8"/>
      <name val="Arial"/>
      <family val="2"/>
    </font>
    <font>
      <sz val="11"/>
      <color indexed="23"/>
      <name val="Arial"/>
      <family val="2"/>
    </font>
    <font>
      <u/>
      <sz val="11"/>
      <color indexed="12"/>
      <name val="Arial"/>
      <family val="2"/>
    </font>
    <font>
      <b/>
      <sz val="13"/>
      <name val="Arial"/>
      <family val="2"/>
    </font>
    <font>
      <b/>
      <sz val="11"/>
      <color indexed="21"/>
      <name val="Arial"/>
      <family val="2"/>
    </font>
    <font>
      <sz val="11"/>
      <color indexed="9"/>
      <name val="Arial"/>
      <family val="2"/>
    </font>
    <font>
      <sz val="9"/>
      <color indexed="81"/>
      <name val="Tahoma"/>
      <family val="2"/>
    </font>
    <font>
      <b/>
      <sz val="9"/>
      <color indexed="81"/>
      <name val="Tahoma"/>
      <family val="2"/>
    </font>
    <font>
      <b/>
      <u/>
      <sz val="9"/>
      <color indexed="81"/>
      <name val="Tahoma"/>
      <family val="2"/>
    </font>
    <font>
      <sz val="9"/>
      <color indexed="81"/>
      <name val="Arial"/>
      <family val="2"/>
    </font>
    <font>
      <b/>
      <u/>
      <sz val="9"/>
      <color indexed="81"/>
      <name val="Arial"/>
      <family val="2"/>
    </font>
    <font>
      <b/>
      <sz val="9"/>
      <color indexed="81"/>
      <name val="Arial"/>
      <family val="2"/>
    </font>
    <font>
      <sz val="8"/>
      <color indexed="81"/>
      <name val="Arial"/>
      <family val="2"/>
    </font>
    <font>
      <b/>
      <sz val="8"/>
      <color indexed="81"/>
      <name val="Arial"/>
      <family val="2"/>
    </font>
    <font>
      <b/>
      <i/>
      <sz val="8"/>
      <color indexed="81"/>
      <name val="Arial"/>
      <family val="2"/>
    </font>
    <font>
      <b/>
      <u/>
      <sz val="8"/>
      <color indexed="81"/>
      <name val="Arial"/>
      <family val="2"/>
    </font>
    <font>
      <b/>
      <sz val="15"/>
      <name val="Arial"/>
      <family val="2"/>
    </font>
    <font>
      <b/>
      <sz val="19"/>
      <name val="Arial"/>
      <family val="2"/>
    </font>
    <font>
      <sz val="11"/>
      <name val="Wingdings"/>
      <charset val="2"/>
    </font>
    <font>
      <sz val="11"/>
      <name val="Symbol"/>
      <family val="1"/>
    </font>
    <font>
      <b/>
      <sz val="10"/>
      <name val="Arial"/>
      <family val="2"/>
    </font>
    <font>
      <sz val="14"/>
      <name val="Arial"/>
      <family val="2"/>
    </font>
    <font>
      <b/>
      <sz val="13"/>
      <color indexed="8"/>
      <name val="Arial"/>
      <family val="2"/>
    </font>
    <font>
      <sz val="13"/>
      <name val="Arial"/>
      <family val="2"/>
    </font>
    <font>
      <sz val="12"/>
      <name val="Arial"/>
      <family val="2"/>
    </font>
    <font>
      <b/>
      <u/>
      <sz val="13"/>
      <name val="Arial"/>
      <family val="2"/>
    </font>
    <font>
      <i/>
      <sz val="11"/>
      <name val="Arial"/>
      <family val="2"/>
    </font>
    <font>
      <sz val="11"/>
      <color indexed="10"/>
      <name val="Wingdings"/>
      <charset val="2"/>
    </font>
    <font>
      <b/>
      <sz val="8"/>
      <color indexed="81"/>
      <name val="Tahoma"/>
      <family val="2"/>
    </font>
    <font>
      <b/>
      <u/>
      <sz val="8"/>
      <color indexed="81"/>
      <name val="Tahoma"/>
      <family val="2"/>
    </font>
    <font>
      <u/>
      <sz val="8"/>
      <color indexed="81"/>
      <name val="Arial"/>
      <family val="2"/>
    </font>
    <font>
      <b/>
      <sz val="12"/>
      <name val="Arial"/>
      <family val="2"/>
    </font>
    <font>
      <u/>
      <sz val="14"/>
      <name val="Arial"/>
      <family val="2"/>
    </font>
    <font>
      <b/>
      <sz val="12"/>
      <color indexed="8"/>
      <name val="Arial"/>
      <family val="2"/>
    </font>
    <font>
      <b/>
      <u/>
      <sz val="14"/>
      <name val="Arial"/>
      <family val="2"/>
    </font>
    <font>
      <u/>
      <sz val="12"/>
      <name val="Arial"/>
      <family val="2"/>
    </font>
    <font>
      <sz val="15"/>
      <name val="Arial"/>
      <family val="2"/>
    </font>
    <font>
      <b/>
      <sz val="15"/>
      <color indexed="50"/>
      <name val="Arial"/>
      <family val="2"/>
    </font>
    <font>
      <b/>
      <sz val="15"/>
      <color indexed="21"/>
      <name val="Arial"/>
      <family val="2"/>
    </font>
    <font>
      <b/>
      <sz val="15"/>
      <color indexed="53"/>
      <name val="Arial"/>
      <family val="2"/>
    </font>
    <font>
      <b/>
      <sz val="14"/>
      <name val="Arial"/>
      <family val="2"/>
    </font>
    <font>
      <u/>
      <sz val="9"/>
      <color indexed="81"/>
      <name val="Tahoma"/>
      <family val="2"/>
    </font>
    <font>
      <sz val="11"/>
      <color theme="0" tint="-0.499984740745262"/>
      <name val="Arial"/>
      <family val="2"/>
    </font>
    <font>
      <sz val="11"/>
      <color rgb="FF969696"/>
      <name val="Arial"/>
      <family val="2"/>
    </font>
    <font>
      <sz val="11"/>
      <color rgb="FFFF0000"/>
      <name val="Arial"/>
      <family val="2"/>
    </font>
    <font>
      <sz val="11"/>
      <color theme="1"/>
      <name val="Arial"/>
      <family val="2"/>
    </font>
    <font>
      <b/>
      <sz val="11"/>
      <color rgb="FF808080"/>
      <name val="Arial"/>
      <family val="2"/>
    </font>
    <font>
      <b/>
      <sz val="16"/>
      <color rgb="FFFF3300"/>
      <name val="Arial"/>
      <family val="2"/>
    </font>
    <font>
      <b/>
      <sz val="13"/>
      <color theme="0" tint="-0.34998626667073579"/>
      <name val="Arial"/>
      <family val="2"/>
    </font>
    <font>
      <b/>
      <sz val="13"/>
      <color rgb="FFFF0000"/>
      <name val="Arial"/>
      <family val="2"/>
    </font>
    <font>
      <b/>
      <sz val="14"/>
      <color theme="9" tint="-0.249977111117893"/>
      <name val="Arial"/>
      <family val="2"/>
    </font>
    <font>
      <b/>
      <sz val="14"/>
      <color rgb="FF92D050"/>
      <name val="Arial"/>
      <family val="2"/>
    </font>
    <font>
      <b/>
      <sz val="14"/>
      <color rgb="FF007CA8"/>
      <name val="Arial"/>
      <family val="2"/>
    </font>
  </fonts>
  <fills count="1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92D050"/>
        <bgColor indexed="64"/>
      </patternFill>
    </fill>
    <fill>
      <patternFill patternType="solid">
        <fgColor rgb="FFCCCCFF"/>
        <bgColor indexed="64"/>
      </patternFill>
    </fill>
    <fill>
      <patternFill patternType="solid">
        <fgColor rgb="FFD5D5D5"/>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007CA8"/>
        <bgColor indexed="64"/>
      </patternFill>
    </fill>
    <fill>
      <patternFill patternType="solid">
        <fgColor theme="0" tint="-0.249977111117893"/>
        <bgColor indexed="64"/>
      </patternFill>
    </fill>
  </fills>
  <borders count="11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23"/>
      </bottom>
      <diagonal/>
    </border>
    <border>
      <left/>
      <right style="thin">
        <color indexed="23"/>
      </right>
      <top/>
      <bottom style="thin">
        <color indexed="23"/>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right/>
      <top style="thin">
        <color indexed="23"/>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diagonalUp="1">
      <left style="medium">
        <color indexed="64"/>
      </left>
      <right style="thin">
        <color indexed="64"/>
      </right>
      <top style="thin">
        <color indexed="64"/>
      </top>
      <bottom style="thin">
        <color indexed="64"/>
      </bottom>
      <diagonal style="dashed">
        <color indexed="64"/>
      </diagonal>
    </border>
    <border diagonalUp="1">
      <left/>
      <right style="thin">
        <color indexed="64"/>
      </right>
      <top style="thin">
        <color indexed="64"/>
      </top>
      <bottom style="thin">
        <color indexed="64"/>
      </bottom>
      <diagonal style="dashed">
        <color indexed="64"/>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rgb="FF808080"/>
      </left>
      <right style="thin">
        <color rgb="FF808080"/>
      </right>
      <top style="thin">
        <color rgb="FF808080"/>
      </top>
      <bottom style="thin">
        <color rgb="FF80808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rgb="FF808080"/>
      </left>
      <right style="thin">
        <color rgb="FF808080"/>
      </right>
      <top/>
      <bottom style="thin">
        <color rgb="FF808080"/>
      </bottom>
      <diagonal/>
    </border>
    <border>
      <left style="medium">
        <color indexed="64"/>
      </left>
      <right style="thin">
        <color theme="0"/>
      </right>
      <top style="thin">
        <color theme="0"/>
      </top>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indexed="64"/>
      </top>
      <bottom/>
      <diagonal/>
    </border>
    <border>
      <left style="thin">
        <color theme="0"/>
      </left>
      <right style="thin">
        <color indexed="64"/>
      </right>
      <top style="thin">
        <color indexed="64"/>
      </top>
      <bottom/>
      <diagonal/>
    </border>
    <border>
      <left style="medium">
        <color indexed="64"/>
      </left>
      <right style="thin">
        <color theme="0"/>
      </right>
      <top/>
      <bottom/>
      <diagonal/>
    </border>
    <border>
      <left style="thin">
        <color theme="0"/>
      </left>
      <right style="thin">
        <color indexed="64"/>
      </right>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indexed="64"/>
      </right>
      <top/>
      <bottom style="medium">
        <color indexed="64"/>
      </bottom>
      <diagonal/>
    </border>
    <border>
      <left style="thin">
        <color theme="0"/>
      </left>
      <right style="thin">
        <color theme="0"/>
      </right>
      <top style="medium">
        <color indexed="64"/>
      </top>
      <bottom style="thin">
        <color indexed="64"/>
      </bottom>
      <diagonal/>
    </border>
    <border>
      <left style="medium">
        <color indexed="64"/>
      </left>
      <right style="thin">
        <color theme="0"/>
      </right>
      <top/>
      <bottom style="thin">
        <color indexed="64"/>
      </bottom>
      <diagonal/>
    </border>
    <border>
      <left style="thin">
        <color theme="0"/>
      </left>
      <right style="medium">
        <color indexed="64"/>
      </right>
      <top style="thin">
        <color indexed="64"/>
      </top>
      <bottom/>
      <diagonal/>
    </border>
    <border>
      <left style="thin">
        <color theme="0"/>
      </left>
      <right style="medium">
        <color indexed="64"/>
      </right>
      <top/>
      <bottom/>
      <diagonal/>
    </border>
    <border>
      <left style="thin">
        <color theme="0"/>
      </left>
      <right style="medium">
        <color indexed="64"/>
      </right>
      <top/>
      <bottom style="thin">
        <color indexed="64"/>
      </bottom>
      <diagonal/>
    </border>
  </borders>
  <cellStyleXfs count="12">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7" fillId="0" borderId="0"/>
    <xf numFmtId="0" fontId="7" fillId="0" borderId="0"/>
    <xf numFmtId="0" fontId="2" fillId="0" borderId="0"/>
  </cellStyleXfs>
  <cellXfs count="613">
    <xf numFmtId="0" fontId="0" fillId="0" borderId="0" xfId="0"/>
    <xf numFmtId="0" fontId="5" fillId="0" borderId="0" xfId="0" applyFont="1"/>
    <xf numFmtId="0" fontId="12" fillId="2" borderId="0" xfId="0" applyFont="1" applyFill="1" applyBorder="1"/>
    <xf numFmtId="0" fontId="12" fillId="3" borderId="0" xfId="0" applyFont="1" applyFill="1" applyBorder="1" applyAlignment="1">
      <alignment wrapText="1"/>
    </xf>
    <xf numFmtId="0" fontId="11" fillId="3" borderId="0" xfId="0" applyFont="1" applyFill="1" applyAlignment="1"/>
    <xf numFmtId="0" fontId="11" fillId="3" borderId="0" xfId="7" applyNumberFormat="1" applyFont="1" applyFill="1" applyBorder="1" applyAlignment="1">
      <alignment horizontal="left"/>
    </xf>
    <xf numFmtId="0" fontId="12" fillId="3" borderId="0" xfId="0" applyFont="1" applyFill="1" applyAlignment="1">
      <alignment wrapText="1"/>
    </xf>
    <xf numFmtId="49" fontId="11" fillId="3" borderId="0" xfId="7" applyNumberFormat="1" applyFont="1" applyFill="1" applyBorder="1" applyAlignment="1">
      <alignment horizontal="left" wrapText="1"/>
    </xf>
    <xf numFmtId="0" fontId="11" fillId="3" borderId="0" xfId="7" applyNumberFormat="1" applyFont="1" applyFill="1" applyBorder="1" applyAlignment="1">
      <alignment horizontal="left" wrapText="1"/>
    </xf>
    <xf numFmtId="0" fontId="11" fillId="3" borderId="0" xfId="0" applyFont="1" applyFill="1" applyAlignment="1">
      <alignment vertical="top"/>
    </xf>
    <xf numFmtId="0" fontId="12" fillId="0" borderId="0" xfId="0" applyFont="1" applyFill="1"/>
    <xf numFmtId="0" fontId="12" fillId="3" borderId="77" xfId="0" applyFont="1" applyFill="1" applyBorder="1" applyAlignment="1">
      <alignment horizontal="center" vertical="top" wrapText="1"/>
    </xf>
    <xf numFmtId="0" fontId="12" fillId="3" borderId="77" xfId="0" applyNumberFormat="1" applyFont="1" applyFill="1" applyBorder="1" applyAlignment="1">
      <alignment horizontal="left" vertical="top" wrapText="1"/>
    </xf>
    <xf numFmtId="0" fontId="12" fillId="3" borderId="0" xfId="0" applyFont="1" applyFill="1"/>
    <xf numFmtId="0" fontId="12" fillId="2" borderId="0" xfId="0" applyFont="1" applyFill="1"/>
    <xf numFmtId="0" fontId="12" fillId="3" borderId="0" xfId="0" applyFont="1" applyFill="1" applyBorder="1"/>
    <xf numFmtId="0" fontId="12" fillId="0" borderId="0" xfId="0" applyFont="1"/>
    <xf numFmtId="0" fontId="12" fillId="0" borderId="2" xfId="0" applyFont="1" applyBorder="1" applyAlignment="1">
      <alignment horizontal="center" vertical="center"/>
    </xf>
    <xf numFmtId="0" fontId="12" fillId="0" borderId="2" xfId="0" applyFont="1" applyBorder="1"/>
    <xf numFmtId="0" fontId="12" fillId="0" borderId="3" xfId="0" applyFont="1" applyBorder="1"/>
    <xf numFmtId="0" fontId="12" fillId="0" borderId="4" xfId="0" applyFont="1" applyBorder="1" applyAlignment="1">
      <alignment horizontal="center" vertical="center"/>
    </xf>
    <xf numFmtId="0" fontId="12" fillId="0" borderId="4" xfId="0" applyFont="1" applyBorder="1"/>
    <xf numFmtId="0" fontId="12" fillId="0" borderId="5" xfId="0" applyFont="1" applyBorder="1"/>
    <xf numFmtId="0" fontId="12" fillId="0" borderId="6" xfId="0" applyFont="1" applyBorder="1" applyAlignment="1">
      <alignment horizontal="center" vertical="center"/>
    </xf>
    <xf numFmtId="0" fontId="12" fillId="0" borderId="4" xfId="0" applyFont="1" applyBorder="1" applyAlignment="1">
      <alignment vertical="top" wrapText="1"/>
    </xf>
    <xf numFmtId="0" fontId="12" fillId="0" borderId="5" xfId="0" applyFont="1" applyBorder="1" applyAlignment="1">
      <alignment vertical="top" wrapText="1"/>
    </xf>
    <xf numFmtId="0" fontId="12" fillId="0" borderId="6" xfId="0" applyFont="1" applyBorder="1" applyAlignment="1">
      <alignment vertical="top" wrapText="1"/>
    </xf>
    <xf numFmtId="0" fontId="12" fillId="0" borderId="7" xfId="0" applyFont="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6" xfId="0" applyFont="1" applyBorder="1"/>
    <xf numFmtId="0" fontId="12" fillId="0" borderId="7" xfId="0" applyFont="1" applyBorder="1"/>
    <xf numFmtId="0" fontId="12" fillId="0" borderId="8" xfId="0" applyFont="1" applyBorder="1" applyAlignment="1">
      <alignment horizontal="center" vertical="center"/>
    </xf>
    <xf numFmtId="0" fontId="12" fillId="0" borderId="9" xfId="0" applyFont="1" applyBorder="1"/>
    <xf numFmtId="0" fontId="12" fillId="0" borderId="10" xfId="0" applyFont="1" applyBorder="1"/>
    <xf numFmtId="0" fontId="12" fillId="0" borderId="9" xfId="0" applyFont="1" applyBorder="1" applyAlignment="1">
      <alignment horizontal="center" vertical="center"/>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0" borderId="6"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3" fillId="3" borderId="0" xfId="7" applyNumberFormat="1" applyFont="1" applyFill="1" applyBorder="1" applyAlignment="1">
      <alignment horizontal="left"/>
    </xf>
    <xf numFmtId="0" fontId="11" fillId="3" borderId="0" xfId="7" applyNumberFormat="1" applyFont="1" applyFill="1" applyBorder="1" applyAlignment="1">
      <alignment horizontal="center" vertical="top" wrapText="1"/>
    </xf>
    <xf numFmtId="0" fontId="12" fillId="3" borderId="0" xfId="11" applyFont="1" applyFill="1" applyBorder="1" applyAlignment="1">
      <alignment wrapText="1"/>
    </xf>
    <xf numFmtId="0" fontId="7" fillId="3" borderId="0" xfId="11" applyFont="1" applyFill="1" applyAlignment="1">
      <alignment wrapText="1"/>
    </xf>
    <xf numFmtId="0" fontId="15" fillId="3" borderId="0" xfId="11" applyFont="1" applyFill="1" applyBorder="1" applyAlignment="1">
      <alignment vertical="center" wrapText="1"/>
    </xf>
    <xf numFmtId="0" fontId="15" fillId="3" borderId="12" xfId="11" applyFont="1" applyFill="1" applyBorder="1" applyAlignment="1">
      <alignment vertical="center" wrapText="1"/>
    </xf>
    <xf numFmtId="0" fontId="12" fillId="3" borderId="12" xfId="11" applyFont="1" applyFill="1" applyBorder="1" applyAlignment="1">
      <alignment vertical="top" wrapText="1"/>
    </xf>
    <xf numFmtId="0" fontId="12" fillId="3" borderId="13" xfId="11" applyFont="1" applyFill="1" applyBorder="1" applyAlignment="1">
      <alignment vertical="top" wrapText="1"/>
    </xf>
    <xf numFmtId="0" fontId="11" fillId="0" borderId="4" xfId="7" applyNumberFormat="1" applyFont="1" applyFill="1" applyBorder="1" applyAlignment="1">
      <alignment horizontal="left" textRotation="45" wrapText="1"/>
    </xf>
    <xf numFmtId="0" fontId="11" fillId="0" borderId="0" xfId="7" applyNumberFormat="1" applyFont="1" applyFill="1" applyBorder="1" applyAlignment="1">
      <alignment horizontal="left" textRotation="45" wrapText="1"/>
    </xf>
    <xf numFmtId="0" fontId="11" fillId="4" borderId="14" xfId="7" applyNumberFormat="1" applyFont="1" applyFill="1" applyBorder="1" applyAlignment="1">
      <alignment horizontal="center" vertical="center" wrapText="1"/>
    </xf>
    <xf numFmtId="0" fontId="12" fillId="5" borderId="0" xfId="0" applyFont="1" applyFill="1"/>
    <xf numFmtId="0" fontId="12" fillId="3" borderId="15" xfId="11" applyFont="1" applyFill="1" applyBorder="1" applyAlignment="1">
      <alignment horizontal="left" vertical="center" wrapText="1"/>
    </xf>
    <xf numFmtId="0" fontId="12" fillId="3" borderId="1" xfId="11" applyFont="1" applyFill="1" applyBorder="1" applyAlignment="1">
      <alignment vertical="center" wrapText="1"/>
    </xf>
    <xf numFmtId="1" fontId="12" fillId="3" borderId="1" xfId="11" applyNumberFormat="1" applyFont="1" applyFill="1" applyBorder="1" applyAlignment="1" applyProtection="1">
      <alignment horizontal="center" vertical="top" wrapText="1"/>
      <protection locked="0"/>
    </xf>
    <xf numFmtId="0" fontId="12" fillId="3" borderId="1" xfId="11" applyFont="1" applyFill="1" applyBorder="1" applyAlignment="1" applyProtection="1">
      <alignment horizontal="center" vertical="center" wrapText="1"/>
    </xf>
    <xf numFmtId="0" fontId="7" fillId="3" borderId="0" xfId="11" applyFont="1" applyFill="1" applyAlignment="1">
      <alignment vertical="center" wrapText="1"/>
    </xf>
    <xf numFmtId="0" fontId="12" fillId="3" borderId="0" xfId="11" applyFont="1" applyFill="1" applyAlignment="1">
      <alignment vertical="center" wrapText="1"/>
    </xf>
    <xf numFmtId="0" fontId="12" fillId="3" borderId="1" xfId="11" applyFont="1" applyFill="1" applyBorder="1" applyAlignment="1">
      <alignment horizontal="left" vertical="center" wrapText="1"/>
    </xf>
    <xf numFmtId="0" fontId="7" fillId="3" borderId="0" xfId="11" applyFont="1" applyFill="1" applyAlignment="1">
      <alignment vertical="center"/>
    </xf>
    <xf numFmtId="0" fontId="7" fillId="3" borderId="0" xfId="11" applyFont="1" applyFill="1"/>
    <xf numFmtId="0" fontId="7" fillId="3" borderId="0" xfId="11" applyFont="1" applyFill="1" applyAlignment="1">
      <alignment horizontal="center"/>
    </xf>
    <xf numFmtId="0" fontId="12" fillId="3" borderId="0" xfId="11" applyFont="1" applyFill="1"/>
    <xf numFmtId="0" fontId="10" fillId="3" borderId="0" xfId="1" applyNumberFormat="1" applyFont="1" applyFill="1" applyBorder="1" applyAlignment="1" applyProtection="1">
      <alignment vertical="top"/>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7"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9" xfId="0" applyFont="1" applyFill="1" applyBorder="1"/>
    <xf numFmtId="0" fontId="11" fillId="6" borderId="20" xfId="0" applyFont="1" applyFill="1" applyBorder="1" applyAlignment="1">
      <alignment horizontal="center" vertical="center"/>
    </xf>
    <xf numFmtId="0" fontId="11" fillId="6" borderId="21" xfId="0" applyFont="1" applyFill="1" applyBorder="1" applyAlignment="1">
      <alignment horizontal="center" vertical="center"/>
    </xf>
    <xf numFmtId="0" fontId="11" fillId="6" borderId="22" xfId="0" applyFont="1" applyFill="1" applyBorder="1" applyAlignment="1">
      <alignment horizontal="center" vertical="center" wrapText="1"/>
    </xf>
    <xf numFmtId="0" fontId="11" fillId="3" borderId="0" xfId="7" applyNumberFormat="1" applyFont="1" applyFill="1" applyBorder="1" applyAlignment="1">
      <alignment horizontal="left" vertical="top"/>
    </xf>
    <xf numFmtId="0" fontId="17" fillId="3" borderId="0" xfId="0" applyFont="1" applyFill="1" applyBorder="1" applyAlignment="1">
      <alignment horizontal="left" vertical="top"/>
    </xf>
    <xf numFmtId="0" fontId="17" fillId="3" borderId="0" xfId="0" applyFont="1" applyFill="1" applyAlignment="1"/>
    <xf numFmtId="0" fontId="12" fillId="3" borderId="1" xfId="0" applyFont="1" applyFill="1" applyBorder="1" applyAlignment="1">
      <alignment horizontal="left" vertical="top" wrapText="1"/>
    </xf>
    <xf numFmtId="0" fontId="10" fillId="3" borderId="0" xfId="1" applyNumberFormat="1" applyFont="1" applyFill="1" applyBorder="1" applyAlignment="1" applyProtection="1">
      <alignment horizontal="left" vertical="top"/>
    </xf>
    <xf numFmtId="0" fontId="12" fillId="5" borderId="0" xfId="0" applyFont="1" applyFill="1" applyAlignment="1">
      <alignment wrapText="1"/>
    </xf>
    <xf numFmtId="0" fontId="12" fillId="7" borderId="0" xfId="0" applyFont="1" applyFill="1" applyAlignment="1">
      <alignment wrapText="1"/>
    </xf>
    <xf numFmtId="0" fontId="12" fillId="7" borderId="0" xfId="0" applyFont="1" applyFill="1"/>
    <xf numFmtId="0" fontId="10" fillId="3" borderId="0" xfId="1" applyNumberFormat="1" applyFont="1" applyFill="1" applyBorder="1" applyAlignment="1" applyProtection="1">
      <alignment horizontal="right" vertical="top"/>
    </xf>
    <xf numFmtId="0" fontId="13" fillId="3" borderId="0" xfId="7" applyNumberFormat="1" applyFont="1" applyFill="1" applyBorder="1" applyAlignment="1"/>
    <xf numFmtId="0" fontId="15" fillId="3" borderId="0" xfId="11" applyFont="1" applyFill="1" applyAlignment="1">
      <alignment wrapText="1"/>
    </xf>
    <xf numFmtId="0" fontId="14" fillId="3" borderId="0" xfId="7" applyNumberFormat="1" applyFont="1" applyFill="1" applyBorder="1" applyAlignment="1">
      <alignment horizontal="center" wrapText="1"/>
    </xf>
    <xf numFmtId="9" fontId="11" fillId="7" borderId="0" xfId="4" applyFont="1" applyFill="1" applyBorder="1" applyAlignment="1">
      <alignment textRotation="90" wrapText="1"/>
    </xf>
    <xf numFmtId="0" fontId="11" fillId="7" borderId="23" xfId="7" applyNumberFormat="1" applyFont="1" applyFill="1" applyBorder="1" applyAlignment="1">
      <alignment horizontal="center" wrapText="1"/>
    </xf>
    <xf numFmtId="49" fontId="11" fillId="7" borderId="24" xfId="7" applyNumberFormat="1" applyFont="1" applyFill="1" applyBorder="1" applyAlignment="1" applyProtection="1">
      <alignment vertical="center" wrapText="1"/>
      <protection locked="0"/>
    </xf>
    <xf numFmtId="49" fontId="11" fillId="7" borderId="25" xfId="7" applyNumberFormat="1" applyFont="1" applyFill="1" applyBorder="1" applyAlignment="1" applyProtection="1">
      <alignment vertical="center" wrapText="1"/>
      <protection locked="0"/>
    </xf>
    <xf numFmtId="49" fontId="11" fillId="7" borderId="0" xfId="7" applyNumberFormat="1" applyFont="1" applyFill="1" applyBorder="1" applyAlignment="1" applyProtection="1">
      <alignment vertical="center" wrapText="1"/>
      <protection locked="0"/>
    </xf>
    <xf numFmtId="0" fontId="11" fillId="7" borderId="0" xfId="7" applyNumberFormat="1" applyFont="1" applyFill="1" applyBorder="1" applyAlignment="1">
      <alignment horizontal="center" wrapText="1"/>
    </xf>
    <xf numFmtId="0" fontId="14" fillId="3" borderId="0" xfId="7" applyNumberFormat="1" applyFont="1" applyFill="1" applyBorder="1" applyAlignment="1">
      <alignment horizontal="left" textRotation="90" wrapText="1"/>
    </xf>
    <xf numFmtId="0" fontId="11" fillId="3" borderId="0" xfId="7" applyNumberFormat="1" applyFont="1" applyFill="1" applyBorder="1" applyAlignment="1">
      <alignment horizontal="center" textRotation="90" wrapText="1"/>
    </xf>
    <xf numFmtId="0" fontId="11" fillId="7" borderId="23" xfId="7" applyNumberFormat="1" applyFont="1" applyFill="1" applyBorder="1" applyAlignment="1">
      <alignment horizontal="center" vertical="top" wrapText="1"/>
    </xf>
    <xf numFmtId="0" fontId="11" fillId="7" borderId="24" xfId="7" applyNumberFormat="1" applyFont="1" applyFill="1" applyBorder="1" applyAlignment="1">
      <alignment horizontal="center" vertical="top" wrapText="1"/>
    </xf>
    <xf numFmtId="0" fontId="11" fillId="7" borderId="25" xfId="7" applyNumberFormat="1" applyFont="1" applyFill="1" applyBorder="1" applyAlignment="1">
      <alignment horizontal="center" vertical="top" wrapText="1"/>
    </xf>
    <xf numFmtId="0" fontId="11" fillId="7" borderId="0" xfId="7" applyNumberFormat="1" applyFont="1" applyFill="1" applyBorder="1" applyAlignment="1">
      <alignment horizontal="center" vertical="top" wrapText="1"/>
    </xf>
    <xf numFmtId="0" fontId="11" fillId="3" borderId="0" xfId="7" applyNumberFormat="1" applyFont="1" applyFill="1" applyBorder="1" applyAlignment="1">
      <alignment horizontal="left" textRotation="90" wrapText="1"/>
    </xf>
    <xf numFmtId="0" fontId="18" fillId="3" borderId="0" xfId="7" applyNumberFormat="1" applyFont="1" applyFill="1" applyBorder="1" applyAlignment="1">
      <alignment horizontal="left" vertical="top" wrapText="1"/>
    </xf>
    <xf numFmtId="0" fontId="11" fillId="7" borderId="23" xfId="7" applyNumberFormat="1" applyFont="1" applyFill="1" applyBorder="1" applyAlignment="1">
      <alignment horizontal="center" textRotation="90" wrapText="1"/>
    </xf>
    <xf numFmtId="0" fontId="11" fillId="7" borderId="24" xfId="7" applyNumberFormat="1" applyFont="1" applyFill="1" applyBorder="1" applyAlignment="1">
      <alignment horizontal="center" textRotation="90" wrapText="1"/>
    </xf>
    <xf numFmtId="0" fontId="11" fillId="7" borderId="25" xfId="7" applyNumberFormat="1" applyFont="1" applyFill="1" applyBorder="1" applyAlignment="1">
      <alignment horizontal="center" textRotation="90" wrapText="1"/>
    </xf>
    <xf numFmtId="0" fontId="11" fillId="7" borderId="26" xfId="7" applyNumberFormat="1" applyFont="1" applyFill="1" applyBorder="1" applyAlignment="1">
      <alignment horizontal="center" wrapText="1"/>
    </xf>
    <xf numFmtId="0" fontId="12" fillId="3" borderId="0" xfId="7" applyNumberFormat="1" applyFont="1" applyFill="1" applyBorder="1" applyAlignment="1">
      <alignment horizontal="center" textRotation="90" wrapText="1"/>
    </xf>
    <xf numFmtId="0" fontId="11" fillId="3" borderId="0" xfId="7" applyNumberFormat="1" applyFont="1" applyFill="1" applyBorder="1" applyAlignment="1">
      <alignment textRotation="90" wrapText="1"/>
    </xf>
    <xf numFmtId="0" fontId="11" fillId="3" borderId="0" xfId="7" applyNumberFormat="1" applyFont="1" applyFill="1" applyBorder="1" applyAlignment="1">
      <alignment wrapText="1"/>
    </xf>
    <xf numFmtId="0" fontId="11" fillId="7" borderId="8" xfId="7" applyNumberFormat="1" applyFont="1" applyFill="1" applyBorder="1" applyAlignment="1">
      <alignment horizontal="center" textRotation="90" wrapText="1"/>
    </xf>
    <xf numFmtId="0" fontId="56" fillId="5" borderId="0" xfId="7" applyNumberFormat="1" applyFont="1" applyFill="1" applyBorder="1" applyAlignment="1">
      <alignment horizontal="center" textRotation="90" wrapText="1"/>
    </xf>
    <xf numFmtId="164" fontId="56" fillId="5" borderId="0" xfId="11" applyNumberFormat="1" applyFont="1" applyFill="1" applyBorder="1" applyAlignment="1">
      <alignment horizontal="center"/>
    </xf>
    <xf numFmtId="0" fontId="15" fillId="3" borderId="0" xfId="11" applyFont="1" applyFill="1" applyBorder="1" applyAlignment="1">
      <alignment horizontal="center"/>
    </xf>
    <xf numFmtId="0" fontId="15" fillId="3" borderId="0" xfId="11" applyFont="1" applyFill="1" applyBorder="1" applyAlignment="1">
      <alignment textRotation="90"/>
    </xf>
    <xf numFmtId="0" fontId="19" fillId="3" borderId="0" xfId="11" applyFont="1" applyFill="1"/>
    <xf numFmtId="0" fontId="12" fillId="3" borderId="27" xfId="11" applyFont="1" applyFill="1" applyBorder="1" applyAlignment="1">
      <alignment horizontal="center" vertical="top" wrapText="1"/>
    </xf>
    <xf numFmtId="0" fontId="57" fillId="0" borderId="1" xfId="11" applyFont="1" applyFill="1" applyBorder="1" applyAlignment="1">
      <alignment horizontal="left" vertical="top" wrapText="1"/>
    </xf>
    <xf numFmtId="0" fontId="12" fillId="0" borderId="1" xfId="11" applyFont="1" applyFill="1" applyBorder="1" applyAlignment="1">
      <alignment horizontal="center" vertical="center" wrapText="1"/>
    </xf>
    <xf numFmtId="0" fontId="12" fillId="3" borderId="1" xfId="11" applyFont="1" applyFill="1" applyBorder="1" applyAlignment="1">
      <alignment horizontal="center" vertical="center" wrapText="1"/>
    </xf>
    <xf numFmtId="164" fontId="12" fillId="3" borderId="1" xfId="11" applyNumberFormat="1" applyFont="1" applyFill="1" applyBorder="1" applyAlignment="1">
      <alignment horizontal="center" vertical="center" wrapText="1"/>
    </xf>
    <xf numFmtId="0" fontId="12" fillId="0" borderId="1" xfId="11" applyFont="1" applyFill="1" applyBorder="1" applyAlignment="1">
      <alignment horizontal="left" vertical="center" wrapText="1"/>
    </xf>
    <xf numFmtId="164" fontId="15" fillId="3" borderId="0" xfId="11" applyNumberFormat="1" applyFont="1" applyFill="1" applyBorder="1" applyAlignment="1">
      <alignment horizontal="center"/>
    </xf>
    <xf numFmtId="0" fontId="12" fillId="3" borderId="28" xfId="11" applyFont="1" applyFill="1" applyBorder="1" applyAlignment="1">
      <alignment horizontal="center" vertical="center" wrapText="1"/>
    </xf>
    <xf numFmtId="0" fontId="7" fillId="5" borderId="0" xfId="11" applyFont="1" applyFill="1" applyAlignment="1">
      <alignment horizontal="left"/>
    </xf>
    <xf numFmtId="0" fontId="7" fillId="5" borderId="0" xfId="11" applyFont="1" applyFill="1"/>
    <xf numFmtId="0" fontId="7" fillId="5" borderId="0" xfId="11" applyFont="1" applyFill="1" applyBorder="1"/>
    <xf numFmtId="0" fontId="7" fillId="3" borderId="0" xfId="11" applyFont="1" applyFill="1" applyBorder="1"/>
    <xf numFmtId="0" fontId="7" fillId="3" borderId="0" xfId="11" applyFont="1" applyFill="1" applyAlignment="1">
      <alignment horizontal="left"/>
    </xf>
    <xf numFmtId="0" fontId="16" fillId="3" borderId="0" xfId="1" applyNumberFormat="1" applyFont="1" applyFill="1" applyBorder="1" applyAlignment="1" applyProtection="1">
      <alignment horizontal="right" vertical="top"/>
    </xf>
    <xf numFmtId="0" fontId="11" fillId="4" borderId="4" xfId="7" applyNumberFormat="1" applyFont="1" applyFill="1" applyBorder="1" applyAlignment="1">
      <alignment horizontal="center" vertical="center" wrapText="1"/>
    </xf>
    <xf numFmtId="0" fontId="12" fillId="2" borderId="0" xfId="0" applyFont="1" applyFill="1" applyBorder="1" applyAlignment="1">
      <alignment wrapText="1"/>
    </xf>
    <xf numFmtId="0" fontId="12" fillId="2" borderId="0" xfId="0" applyFont="1" applyFill="1" applyAlignment="1">
      <alignment wrapText="1"/>
    </xf>
    <xf numFmtId="0" fontId="12" fillId="2" borderId="29" xfId="0" applyFont="1" applyFill="1" applyBorder="1"/>
    <xf numFmtId="0" fontId="12" fillId="5" borderId="29" xfId="0" applyFont="1" applyFill="1" applyBorder="1"/>
    <xf numFmtId="0" fontId="7" fillId="7" borderId="0" xfId="11" applyFont="1" applyFill="1"/>
    <xf numFmtId="0" fontId="12" fillId="7" borderId="0" xfId="11" applyFont="1" applyFill="1"/>
    <xf numFmtId="0" fontId="17" fillId="3" borderId="0" xfId="7" applyNumberFormat="1" applyFont="1" applyFill="1" applyBorder="1" applyAlignment="1">
      <alignment horizontal="left" vertical="top"/>
    </xf>
    <xf numFmtId="49" fontId="11" fillId="3" borderId="0" xfId="7" applyNumberFormat="1" applyFont="1" applyFill="1" applyBorder="1" applyAlignment="1">
      <alignment vertical="center" wrapText="1"/>
    </xf>
    <xf numFmtId="0" fontId="11" fillId="7" borderId="8" xfId="7" applyNumberFormat="1" applyFont="1" applyFill="1" applyBorder="1" applyAlignment="1">
      <alignment horizontal="center" vertical="center" wrapText="1"/>
    </xf>
    <xf numFmtId="0" fontId="12" fillId="7" borderId="0" xfId="11" applyFont="1" applyFill="1" applyBorder="1" applyAlignment="1">
      <alignment horizontal="center" vertical="center" wrapText="1"/>
    </xf>
    <xf numFmtId="0" fontId="11" fillId="3" borderId="1" xfId="11" applyFont="1" applyFill="1" applyBorder="1" applyAlignment="1">
      <alignment horizontal="center" vertical="center" wrapText="1"/>
    </xf>
    <xf numFmtId="0" fontId="11" fillId="3" borderId="1" xfId="11" applyFont="1" applyFill="1" applyBorder="1" applyAlignment="1" applyProtection="1">
      <alignment horizontal="center" vertical="center" wrapText="1"/>
    </xf>
    <xf numFmtId="0" fontId="11" fillId="7" borderId="0" xfId="7" applyNumberFormat="1" applyFont="1" applyFill="1" applyBorder="1" applyAlignment="1">
      <alignment horizontal="center" textRotation="90" wrapText="1"/>
    </xf>
    <xf numFmtId="0" fontId="11" fillId="3" borderId="0" xfId="11" applyFont="1" applyFill="1"/>
    <xf numFmtId="0" fontId="12" fillId="3" borderId="0" xfId="11" applyFont="1" applyFill="1" applyBorder="1"/>
    <xf numFmtId="0" fontId="11" fillId="3" borderId="0" xfId="11" applyFont="1" applyFill="1" applyBorder="1"/>
    <xf numFmtId="0" fontId="12" fillId="5" borderId="0" xfId="11" applyFont="1" applyFill="1"/>
    <xf numFmtId="0" fontId="12" fillId="3" borderId="1" xfId="11" applyFont="1" applyFill="1" applyBorder="1" applyAlignment="1">
      <alignment horizontal="center" vertical="top" wrapText="1"/>
    </xf>
    <xf numFmtId="0" fontId="12" fillId="3" borderId="1" xfId="11" applyFont="1" applyFill="1" applyBorder="1" applyAlignment="1">
      <alignment horizontal="left" vertical="top" wrapText="1"/>
    </xf>
    <xf numFmtId="0" fontId="12" fillId="5" borderId="0" xfId="11" applyFont="1" applyFill="1" applyBorder="1" applyAlignment="1">
      <alignment horizontal="center" vertical="top" wrapText="1"/>
    </xf>
    <xf numFmtId="0" fontId="12" fillId="5" borderId="0" xfId="11" applyFont="1" applyFill="1" applyBorder="1" applyAlignment="1">
      <alignment horizontal="left" vertical="top" wrapText="1"/>
    </xf>
    <xf numFmtId="0" fontId="11" fillId="3" borderId="0" xfId="11" applyFont="1" applyFill="1" applyAlignment="1">
      <alignment horizontal="left"/>
    </xf>
    <xf numFmtId="0" fontId="12" fillId="3" borderId="0" xfId="11" applyFont="1" applyFill="1" applyAlignment="1"/>
    <xf numFmtId="0" fontId="12" fillId="3" borderId="28" xfId="11" applyFont="1" applyFill="1" applyBorder="1" applyAlignment="1">
      <alignment horizontal="center" vertical="top" wrapText="1"/>
    </xf>
    <xf numFmtId="0" fontId="12" fillId="3" borderId="28" xfId="11" applyFont="1" applyFill="1" applyBorder="1" applyAlignment="1">
      <alignment horizontal="left" vertical="top" wrapText="1"/>
    </xf>
    <xf numFmtId="0" fontId="17" fillId="3" borderId="0" xfId="11" applyFont="1" applyFill="1"/>
    <xf numFmtId="0" fontId="12" fillId="0" borderId="28" xfId="11" applyFont="1" applyFill="1" applyBorder="1" applyAlignment="1">
      <alignment horizontal="left" vertical="top" wrapText="1"/>
    </xf>
    <xf numFmtId="0" fontId="11" fillId="3" borderId="0" xfId="11" applyFont="1" applyFill="1" applyAlignment="1">
      <alignment horizontal="left" vertical="top"/>
    </xf>
    <xf numFmtId="0" fontId="17" fillId="3" borderId="0" xfId="11" applyFont="1" applyFill="1" applyAlignment="1">
      <alignment vertical="top"/>
    </xf>
    <xf numFmtId="0" fontId="11" fillId="7" borderId="0" xfId="0" applyFont="1" applyFill="1" applyAlignment="1">
      <alignment vertical="top"/>
    </xf>
    <xf numFmtId="0" fontId="17" fillId="3" borderId="0" xfId="7" applyNumberFormat="1" applyFont="1" applyFill="1" applyBorder="1" applyAlignment="1">
      <alignment vertical="top"/>
    </xf>
    <xf numFmtId="0" fontId="31" fillId="4" borderId="0" xfId="0" applyFont="1" applyFill="1" applyAlignment="1">
      <alignment horizontal="center" vertical="center"/>
    </xf>
    <xf numFmtId="0" fontId="30" fillId="8" borderId="0" xfId="0" applyFont="1" applyFill="1" applyAlignment="1">
      <alignment horizontal="center" vertical="center" wrapText="1"/>
    </xf>
    <xf numFmtId="0" fontId="12" fillId="7" borderId="0" xfId="0" applyFont="1" applyFill="1" applyAlignment="1">
      <alignment horizontal="left" vertical="center" wrapText="1"/>
    </xf>
    <xf numFmtId="0" fontId="12" fillId="7" borderId="0" xfId="0" applyFont="1" applyFill="1" applyAlignment="1">
      <alignment vertical="center" wrapText="1"/>
    </xf>
    <xf numFmtId="0" fontId="12" fillId="7" borderId="0" xfId="0" applyFont="1" applyFill="1" applyAlignment="1">
      <alignment horizontal="left" vertical="center" wrapText="1" indent="4"/>
    </xf>
    <xf numFmtId="0" fontId="35" fillId="0" borderId="78" xfId="0" applyFont="1" applyBorder="1"/>
    <xf numFmtId="0" fontId="35" fillId="0" borderId="0" xfId="0" applyFont="1"/>
    <xf numFmtId="0" fontId="1" fillId="0" borderId="79" xfId="0" applyFont="1" applyBorder="1"/>
    <xf numFmtId="0" fontId="1" fillId="0" borderId="0" xfId="0" applyFont="1"/>
    <xf numFmtId="0" fontId="1" fillId="0" borderId="0" xfId="0" applyFont="1" applyAlignment="1">
      <alignment horizontal="center" vertical="center"/>
    </xf>
    <xf numFmtId="0" fontId="1" fillId="0" borderId="78" xfId="0" applyFont="1" applyBorder="1"/>
    <xf numFmtId="4" fontId="11" fillId="4" borderId="19" xfId="0" applyNumberFormat="1" applyFont="1" applyFill="1" applyBorder="1" applyAlignment="1" applyProtection="1">
      <alignment horizontal="center" vertical="center"/>
      <protection hidden="1"/>
    </xf>
    <xf numFmtId="4" fontId="36" fillId="4" borderId="19" xfId="0" applyNumberFormat="1" applyFont="1" applyFill="1" applyBorder="1" applyAlignment="1" applyProtection="1">
      <alignment horizontal="center" vertical="center"/>
      <protection hidden="1"/>
    </xf>
    <xf numFmtId="4" fontId="36" fillId="4" borderId="30" xfId="0" applyNumberFormat="1" applyFont="1" applyFill="1" applyBorder="1" applyAlignment="1" applyProtection="1">
      <alignment horizontal="center" vertical="center"/>
      <protection hidden="1"/>
    </xf>
    <xf numFmtId="0" fontId="14" fillId="4" borderId="30" xfId="0" applyFont="1" applyFill="1" applyBorder="1" applyAlignment="1" applyProtection="1">
      <alignment horizontal="center" vertical="center"/>
      <protection hidden="1"/>
    </xf>
    <xf numFmtId="0" fontId="14" fillId="9" borderId="31" xfId="0" applyFont="1" applyFill="1" applyBorder="1" applyAlignment="1" applyProtection="1">
      <alignment horizontal="center"/>
      <protection hidden="1"/>
    </xf>
    <xf numFmtId="0" fontId="14" fillId="9" borderId="19" xfId="0" applyFont="1" applyFill="1" applyBorder="1" applyAlignment="1" applyProtection="1">
      <alignment horizontal="center" vertical="top" wrapText="1"/>
      <protection hidden="1"/>
    </xf>
    <xf numFmtId="0" fontId="14" fillId="9" borderId="19" xfId="0" applyFont="1" applyFill="1" applyBorder="1" applyAlignment="1" applyProtection="1">
      <alignment horizontal="center"/>
      <protection hidden="1"/>
    </xf>
    <xf numFmtId="0" fontId="17" fillId="10" borderId="32" xfId="0" applyFont="1" applyFill="1" applyBorder="1" applyAlignment="1">
      <alignment horizontal="center" vertical="center"/>
    </xf>
    <xf numFmtId="0" fontId="17" fillId="10" borderId="33" xfId="0" applyFont="1" applyFill="1" applyBorder="1" applyAlignment="1">
      <alignment horizontal="center" vertical="center"/>
    </xf>
    <xf numFmtId="4" fontId="7" fillId="11" borderId="34" xfId="0" applyNumberFormat="1" applyFont="1" applyFill="1" applyBorder="1" applyAlignment="1" applyProtection="1">
      <alignment horizontal="center" vertical="center"/>
      <protection locked="0"/>
    </xf>
    <xf numFmtId="4" fontId="7" fillId="11" borderId="35" xfId="0" applyNumberFormat="1" applyFont="1" applyFill="1" applyBorder="1" applyAlignment="1" applyProtection="1">
      <alignment horizontal="center" vertical="center"/>
      <protection locked="0"/>
    </xf>
    <xf numFmtId="0" fontId="12" fillId="0" borderId="78" xfId="0" applyFont="1" applyFill="1" applyBorder="1" applyAlignment="1">
      <alignment horizontal="center" vertical="center"/>
    </xf>
    <xf numFmtId="0" fontId="56" fillId="0" borderId="78" xfId="11" applyFont="1" applyFill="1" applyBorder="1" applyAlignment="1">
      <alignment horizontal="left" vertical="center" wrapText="1"/>
    </xf>
    <xf numFmtId="0" fontId="1" fillId="0" borderId="80" xfId="0" applyFont="1" applyBorder="1"/>
    <xf numFmtId="0" fontId="1" fillId="0" borderId="81" xfId="0" applyFont="1" applyBorder="1"/>
    <xf numFmtId="0" fontId="14" fillId="9" borderId="36" xfId="0" applyFont="1" applyFill="1" applyBorder="1" applyAlignment="1" applyProtection="1">
      <alignment horizontal="center"/>
      <protection hidden="1"/>
    </xf>
    <xf numFmtId="0" fontId="56" fillId="3" borderId="78" xfId="11" applyFont="1" applyFill="1" applyBorder="1" applyAlignment="1">
      <alignment horizontal="left" vertical="center" wrapText="1"/>
    </xf>
    <xf numFmtId="0" fontId="56" fillId="0" borderId="82" xfId="11" applyFont="1" applyFill="1" applyBorder="1" applyAlignment="1">
      <alignment horizontal="left" vertical="center" wrapText="1"/>
    </xf>
    <xf numFmtId="0" fontId="12" fillId="0" borderId="82" xfId="0" applyFont="1" applyFill="1" applyBorder="1" applyAlignment="1">
      <alignment horizontal="center" vertical="center"/>
    </xf>
    <xf numFmtId="0" fontId="14" fillId="9" borderId="19" xfId="0" applyFont="1" applyFill="1" applyBorder="1" applyAlignment="1" applyProtection="1">
      <alignment horizontal="center" vertical="center"/>
      <protection hidden="1"/>
    </xf>
    <xf numFmtId="0" fontId="1" fillId="0" borderId="83" xfId="0" applyFont="1" applyBorder="1"/>
    <xf numFmtId="0" fontId="1" fillId="0" borderId="82" xfId="0" applyFont="1" applyBorder="1"/>
    <xf numFmtId="0" fontId="1" fillId="0" borderId="84" xfId="0" applyFont="1" applyBorder="1"/>
    <xf numFmtId="0" fontId="1" fillId="0" borderId="0" xfId="0" applyFont="1" applyAlignment="1">
      <alignment horizontal="right"/>
    </xf>
    <xf numFmtId="0" fontId="1" fillId="0" borderId="78" xfId="0" applyFont="1" applyBorder="1" applyAlignment="1">
      <alignment horizontal="right"/>
    </xf>
    <xf numFmtId="0" fontId="1" fillId="0" borderId="79" xfId="0" applyFont="1" applyBorder="1" applyAlignment="1">
      <alignment horizontal="right"/>
    </xf>
    <xf numFmtId="4" fontId="12" fillId="7" borderId="37" xfId="0" applyNumberFormat="1" applyFont="1" applyFill="1" applyBorder="1" applyAlignment="1" applyProtection="1">
      <alignment horizontal="center" vertical="center"/>
      <protection locked="0"/>
    </xf>
    <xf numFmtId="4" fontId="12" fillId="11" borderId="34" xfId="0" applyNumberFormat="1" applyFont="1" applyFill="1" applyBorder="1" applyAlignment="1" applyProtection="1">
      <alignment horizontal="center" vertical="center"/>
      <protection locked="0"/>
    </xf>
    <xf numFmtId="4" fontId="12" fillId="11" borderId="35" xfId="0" applyNumberFormat="1" applyFont="1" applyFill="1" applyBorder="1" applyAlignment="1" applyProtection="1">
      <alignment horizontal="center" vertical="center"/>
      <protection locked="0"/>
    </xf>
    <xf numFmtId="2" fontId="11" fillId="9" borderId="36" xfId="0" applyNumberFormat="1" applyFont="1" applyFill="1" applyBorder="1" applyAlignment="1">
      <alignment horizontal="center"/>
    </xf>
    <xf numFmtId="4" fontId="12" fillId="4" borderId="16" xfId="0" applyNumberFormat="1" applyFont="1" applyFill="1" applyBorder="1" applyAlignment="1" applyProtection="1">
      <alignment horizontal="center"/>
      <protection hidden="1"/>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2" fillId="0" borderId="5" xfId="0" applyFont="1" applyBorder="1" applyAlignment="1">
      <alignment wrapText="1"/>
    </xf>
    <xf numFmtId="0" fontId="12" fillId="0" borderId="9" xfId="0" applyFont="1" applyBorder="1" applyAlignment="1">
      <alignment wrapText="1"/>
    </xf>
    <xf numFmtId="0" fontId="1" fillId="0" borderId="0" xfId="0" applyFont="1" applyBorder="1"/>
    <xf numFmtId="0" fontId="14" fillId="9" borderId="38" xfId="0" applyFont="1" applyFill="1" applyBorder="1" applyAlignment="1" applyProtection="1">
      <alignment horizontal="center" vertical="center"/>
      <protection hidden="1"/>
    </xf>
    <xf numFmtId="0" fontId="12" fillId="0" borderId="10" xfId="0" applyFont="1" applyBorder="1" applyAlignment="1">
      <alignment wrapText="1"/>
    </xf>
    <xf numFmtId="0" fontId="12" fillId="0" borderId="11" xfId="0" applyFont="1" applyBorder="1"/>
    <xf numFmtId="0" fontId="12" fillId="3" borderId="1" xfId="11" applyNumberFormat="1" applyFont="1" applyFill="1" applyBorder="1" applyAlignment="1">
      <alignment horizontal="center" vertical="center" wrapText="1"/>
    </xf>
    <xf numFmtId="4" fontId="12" fillId="0" borderId="37" xfId="0" applyNumberFormat="1" applyFont="1" applyFill="1" applyBorder="1" applyAlignment="1" applyProtection="1">
      <alignment horizontal="center" vertical="center"/>
      <protection locked="0"/>
    </xf>
    <xf numFmtId="4" fontId="12" fillId="0" borderId="39" xfId="0" applyNumberFormat="1" applyFont="1" applyFill="1" applyBorder="1" applyAlignment="1" applyProtection="1">
      <alignment horizontal="center" vertical="center"/>
      <protection locked="0"/>
    </xf>
    <xf numFmtId="0" fontId="30" fillId="7" borderId="0" xfId="0" applyFont="1" applyFill="1" applyAlignment="1">
      <alignment horizontal="center" wrapText="1"/>
    </xf>
    <xf numFmtId="0" fontId="14" fillId="4" borderId="19" xfId="0" applyFont="1" applyFill="1" applyBorder="1" applyAlignment="1" applyProtection="1">
      <alignment horizontal="center" vertical="center"/>
      <protection hidden="1"/>
    </xf>
    <xf numFmtId="0" fontId="14" fillId="9" borderId="40" xfId="0" applyFont="1" applyFill="1" applyBorder="1" applyAlignment="1" applyProtection="1">
      <alignment horizontal="center"/>
      <protection hidden="1"/>
    </xf>
    <xf numFmtId="4" fontId="12" fillId="0" borderId="31" xfId="0" applyNumberFormat="1" applyFont="1" applyFill="1" applyBorder="1" applyAlignment="1" applyProtection="1">
      <alignment horizontal="center" vertical="center"/>
      <protection locked="0"/>
    </xf>
    <xf numFmtId="4" fontId="12" fillId="0" borderId="34" xfId="0" applyNumberFormat="1" applyFont="1" applyFill="1" applyBorder="1" applyAlignment="1" applyProtection="1">
      <alignment horizontal="center" vertical="center"/>
      <protection locked="0"/>
    </xf>
    <xf numFmtId="4" fontId="12" fillId="0" borderId="35" xfId="0" applyNumberFormat="1" applyFont="1" applyFill="1" applyBorder="1" applyAlignment="1" applyProtection="1">
      <alignment horizontal="center" vertical="center"/>
      <protection locked="0"/>
    </xf>
    <xf numFmtId="0" fontId="1" fillId="0" borderId="0" xfId="0" applyFont="1" applyFill="1" applyBorder="1"/>
    <xf numFmtId="0" fontId="14" fillId="0" borderId="0" xfId="0" applyFont="1" applyFill="1" applyBorder="1" applyAlignment="1" applyProtection="1">
      <alignment horizontal="center"/>
      <protection hidden="1"/>
    </xf>
    <xf numFmtId="4" fontId="36" fillId="0" borderId="0" xfId="0" applyNumberFormat="1" applyFont="1" applyFill="1" applyBorder="1" applyProtection="1">
      <protection hidden="1"/>
    </xf>
    <xf numFmtId="0" fontId="14" fillId="4" borderId="41" xfId="0" applyFont="1" applyFill="1" applyBorder="1" applyAlignment="1" applyProtection="1">
      <alignment horizontal="center" vertical="center"/>
      <protection hidden="1"/>
    </xf>
    <xf numFmtId="0" fontId="14" fillId="4" borderId="42" xfId="0" applyFont="1" applyFill="1" applyBorder="1" applyAlignment="1" applyProtection="1">
      <alignment horizontal="center" vertical="center"/>
      <protection hidden="1"/>
    </xf>
    <xf numFmtId="0" fontId="17" fillId="0" borderId="38" xfId="0" applyFont="1" applyBorder="1" applyAlignment="1">
      <alignment vertical="top"/>
    </xf>
    <xf numFmtId="0" fontId="17" fillId="0" borderId="32" xfId="0" applyFont="1" applyBorder="1" applyAlignment="1">
      <alignment vertical="top"/>
    </xf>
    <xf numFmtId="0" fontId="11" fillId="0" borderId="0" xfId="0" applyFont="1" applyBorder="1" applyAlignment="1">
      <alignment vertical="center"/>
    </xf>
    <xf numFmtId="0" fontId="11" fillId="0" borderId="32" xfId="0" applyFont="1" applyBorder="1" applyAlignment="1">
      <alignment vertical="center"/>
    </xf>
    <xf numFmtId="0" fontId="12" fillId="0" borderId="32" xfId="0" applyFont="1" applyBorder="1"/>
    <xf numFmtId="0" fontId="12" fillId="0" borderId="33" xfId="0" applyFont="1" applyBorder="1"/>
    <xf numFmtId="0" fontId="17" fillId="0" borderId="0" xfId="0" applyFont="1" applyBorder="1" applyAlignment="1">
      <alignment vertical="top"/>
    </xf>
    <xf numFmtId="0" fontId="11" fillId="0" borderId="0" xfId="0" applyFont="1" applyBorder="1" applyAlignment="1">
      <alignment vertical="top"/>
    </xf>
    <xf numFmtId="0" fontId="12" fillId="7" borderId="4" xfId="0" applyFont="1" applyFill="1" applyBorder="1"/>
    <xf numFmtId="0" fontId="12" fillId="7" borderId="8" xfId="0" applyFont="1" applyFill="1" applyBorder="1"/>
    <xf numFmtId="0" fontId="12" fillId="3" borderId="85" xfId="0" applyFont="1" applyFill="1" applyBorder="1" applyAlignment="1">
      <alignment horizontal="center" vertical="top" wrapText="1"/>
    </xf>
    <xf numFmtId="0" fontId="12" fillId="3" borderId="85" xfId="0" applyNumberFormat="1" applyFont="1" applyFill="1" applyBorder="1" applyAlignment="1">
      <alignment horizontal="left" vertical="top" wrapText="1"/>
    </xf>
    <xf numFmtId="0" fontId="17" fillId="3" borderId="0" xfId="8" applyNumberFormat="1" applyFont="1" applyFill="1" applyBorder="1" applyAlignment="1">
      <alignment horizontal="left" vertical="top"/>
    </xf>
    <xf numFmtId="0" fontId="11" fillId="3" borderId="0" xfId="8" applyNumberFormat="1" applyFont="1" applyFill="1" applyBorder="1" applyAlignment="1">
      <alignment horizontal="left"/>
    </xf>
    <xf numFmtId="0" fontId="12" fillId="3" borderId="0" xfId="8" applyFont="1" applyFill="1" applyBorder="1"/>
    <xf numFmtId="0" fontId="13" fillId="3" borderId="0" xfId="8" applyNumberFormat="1" applyFont="1" applyFill="1" applyBorder="1" applyAlignment="1">
      <alignment horizontal="left"/>
    </xf>
    <xf numFmtId="0" fontId="12" fillId="3" borderId="0" xfId="8" applyNumberFormat="1" applyFont="1" applyFill="1" applyBorder="1" applyAlignment="1">
      <alignment wrapText="1"/>
    </xf>
    <xf numFmtId="0" fontId="12" fillId="3" borderId="0" xfId="8" applyFont="1" applyFill="1" applyAlignment="1">
      <alignment wrapText="1"/>
    </xf>
    <xf numFmtId="0" fontId="11" fillId="4" borderId="4" xfId="8" applyNumberFormat="1" applyFont="1" applyFill="1" applyBorder="1" applyAlignment="1">
      <alignment horizontal="center" vertical="center" wrapText="1"/>
    </xf>
    <xf numFmtId="0" fontId="12" fillId="2" borderId="0" xfId="8" applyFont="1" applyFill="1" applyBorder="1" applyAlignment="1">
      <alignment wrapText="1"/>
    </xf>
    <xf numFmtId="0" fontId="12" fillId="3" borderId="0" xfId="8" applyFont="1" applyFill="1" applyBorder="1" applyAlignment="1">
      <alignment wrapText="1"/>
    </xf>
    <xf numFmtId="0" fontId="12" fillId="0" borderId="1" xfId="8" quotePrefix="1" applyFont="1" applyFill="1" applyBorder="1" applyAlignment="1">
      <alignment horizontal="center" vertical="top" wrapText="1"/>
    </xf>
    <xf numFmtId="0" fontId="12" fillId="0" borderId="1" xfId="8" quotePrefix="1" applyFont="1" applyFill="1" applyBorder="1" applyAlignment="1">
      <alignment horizontal="left" vertical="top" wrapText="1"/>
    </xf>
    <xf numFmtId="0" fontId="12" fillId="0" borderId="1" xfId="8" applyFont="1" applyFill="1" applyBorder="1" applyAlignment="1">
      <alignment horizontal="left" vertical="top" wrapText="1"/>
    </xf>
    <xf numFmtId="0" fontId="12" fillId="2" borderId="0" xfId="8" applyFont="1" applyFill="1" applyAlignment="1">
      <alignment wrapText="1"/>
    </xf>
    <xf numFmtId="0" fontId="12" fillId="0" borderId="1" xfId="8" applyNumberFormat="1" applyFont="1" applyFill="1" applyBorder="1" applyAlignment="1">
      <alignment horizontal="center" vertical="center" wrapText="1"/>
    </xf>
    <xf numFmtId="0" fontId="12" fillId="0" borderId="29" xfId="8" applyFont="1" applyFill="1" applyBorder="1"/>
    <xf numFmtId="0" fontId="12" fillId="5" borderId="0" xfId="8" applyFont="1" applyFill="1" applyAlignment="1">
      <alignment wrapText="1"/>
    </xf>
    <xf numFmtId="0" fontId="12" fillId="3" borderId="0" xfId="8" applyFont="1" applyFill="1"/>
    <xf numFmtId="0" fontId="58" fillId="0" borderId="78" xfId="0" applyFont="1" applyFill="1" applyBorder="1" applyAlignment="1">
      <alignment horizontal="center" vertical="center"/>
    </xf>
    <xf numFmtId="0" fontId="12" fillId="12" borderId="43"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2" fillId="12" borderId="40"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44"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59" fillId="0" borderId="1" xfId="8" applyNumberFormat="1" applyFont="1" applyFill="1" applyBorder="1" applyAlignment="1">
      <alignment horizontal="left" vertical="center" wrapText="1"/>
    </xf>
    <xf numFmtId="0" fontId="59" fillId="0" borderId="1" xfId="11" applyFont="1" applyFill="1" applyBorder="1" applyAlignment="1">
      <alignment horizontal="left" vertical="center"/>
    </xf>
    <xf numFmtId="0" fontId="12" fillId="0" borderId="1" xfId="8" applyNumberFormat="1" applyFont="1" applyFill="1" applyBorder="1" applyAlignment="1">
      <alignment horizontal="left" vertical="center" wrapText="1"/>
    </xf>
    <xf numFmtId="3" fontId="12" fillId="3" borderId="1" xfId="11" applyNumberFormat="1" applyFont="1" applyFill="1" applyBorder="1" applyAlignment="1">
      <alignment horizontal="center" vertical="center" wrapText="1"/>
    </xf>
    <xf numFmtId="0" fontId="12" fillId="3" borderId="1" xfId="11" quotePrefix="1" applyFont="1" applyFill="1" applyBorder="1" applyAlignment="1">
      <alignment horizontal="center" vertical="center" wrapText="1"/>
    </xf>
    <xf numFmtId="0" fontId="11" fillId="3" borderId="28" xfId="11" applyFont="1" applyFill="1" applyBorder="1" applyAlignment="1">
      <alignment horizontal="center" vertical="center" wrapText="1"/>
    </xf>
    <xf numFmtId="0" fontId="12" fillId="0" borderId="1" xfId="8" quotePrefix="1" applyFont="1" applyFill="1" applyBorder="1" applyAlignment="1">
      <alignment horizontal="center" vertical="center" wrapText="1"/>
    </xf>
    <xf numFmtId="0" fontId="12" fillId="0" borderId="1" xfId="8" applyFont="1" applyFill="1" applyBorder="1" applyAlignment="1">
      <alignment horizontal="center" vertical="center" wrapText="1"/>
    </xf>
    <xf numFmtId="0" fontId="12" fillId="3" borderId="1" xfId="0" quotePrefix="1" applyFont="1" applyFill="1" applyBorder="1" applyAlignment="1">
      <alignment horizontal="center" vertical="center" wrapText="1"/>
    </xf>
    <xf numFmtId="0" fontId="12" fillId="3" borderId="1" xfId="0" applyFont="1" applyFill="1" applyBorder="1" applyAlignment="1">
      <alignment horizontal="center" vertical="center" wrapText="1"/>
    </xf>
    <xf numFmtId="0" fontId="40" fillId="3" borderId="1" xfId="11" applyFont="1" applyFill="1" applyBorder="1" applyAlignment="1">
      <alignment horizontal="left" vertical="top" wrapText="1"/>
    </xf>
    <xf numFmtId="0" fontId="12" fillId="3" borderId="1" xfId="11" applyFont="1" applyFill="1" applyBorder="1" applyAlignment="1">
      <alignment vertical="top" wrapText="1"/>
    </xf>
    <xf numFmtId="0" fontId="11" fillId="4" borderId="39" xfId="7" applyNumberFormat="1" applyFont="1" applyFill="1" applyBorder="1" applyAlignment="1">
      <alignment horizontal="center" vertical="center" wrapText="1"/>
    </xf>
    <xf numFmtId="0" fontId="17" fillId="0" borderId="41" xfId="0" applyFont="1" applyBorder="1" applyAlignment="1">
      <alignment vertical="top" wrapText="1"/>
    </xf>
    <xf numFmtId="0" fontId="12" fillId="3" borderId="0" xfId="0" applyFont="1" applyFill="1" applyBorder="1" applyAlignment="1"/>
    <xf numFmtId="0" fontId="12" fillId="3" borderId="23" xfId="0" applyFont="1" applyFill="1" applyBorder="1" applyAlignment="1">
      <alignment horizontal="right"/>
    </xf>
    <xf numFmtId="0" fontId="12" fillId="12" borderId="4" xfId="0" applyFont="1" applyFill="1" applyBorder="1" applyAlignment="1">
      <alignment horizontal="center"/>
    </xf>
    <xf numFmtId="0" fontId="12" fillId="13" borderId="4" xfId="0" applyFont="1" applyFill="1" applyBorder="1" applyAlignment="1">
      <alignment horizontal="center"/>
    </xf>
    <xf numFmtId="0" fontId="12" fillId="14" borderId="4" xfId="0" applyFont="1" applyFill="1" applyBorder="1" applyAlignment="1">
      <alignment horizontal="center"/>
    </xf>
    <xf numFmtId="4" fontId="11" fillId="4" borderId="19" xfId="0" applyNumberFormat="1" applyFont="1" applyFill="1" applyBorder="1" applyAlignment="1">
      <alignment horizontal="center" vertical="center"/>
    </xf>
    <xf numFmtId="0" fontId="14" fillId="4" borderId="19" xfId="0" applyFont="1" applyFill="1" applyBorder="1" applyAlignment="1" applyProtection="1">
      <alignment horizontal="center" vertical="center"/>
      <protection hidden="1"/>
    </xf>
    <xf numFmtId="0" fontId="1" fillId="0" borderId="80" xfId="0" applyFont="1" applyBorder="1" applyAlignment="1">
      <alignment horizontal="right"/>
    </xf>
    <xf numFmtId="0" fontId="12" fillId="0" borderId="81" xfId="0" applyFont="1" applyFill="1" applyBorder="1" applyAlignment="1">
      <alignment horizontal="center" vertical="center"/>
    </xf>
    <xf numFmtId="0" fontId="12" fillId="3" borderId="45" xfId="11" applyFont="1" applyFill="1" applyBorder="1" applyAlignment="1">
      <alignment horizontal="left" vertical="center" wrapText="1"/>
    </xf>
    <xf numFmtId="0" fontId="12" fillId="0" borderId="1" xfId="8" quotePrefix="1" applyFont="1" applyFill="1" applyBorder="1" applyAlignment="1">
      <alignment vertical="top" wrapText="1"/>
    </xf>
    <xf numFmtId="0" fontId="12" fillId="0" borderId="1" xfId="8" applyFont="1" applyFill="1" applyBorder="1" applyAlignment="1">
      <alignment vertical="top" wrapText="1"/>
    </xf>
    <xf numFmtId="1" fontId="12" fillId="3" borderId="1" xfId="11" applyNumberFormat="1" applyFont="1" applyFill="1" applyBorder="1" applyAlignment="1" applyProtection="1">
      <alignment horizontal="left" vertical="top" wrapText="1"/>
      <protection locked="0"/>
    </xf>
    <xf numFmtId="0" fontId="12" fillId="0" borderId="27" xfId="11" applyFont="1" applyFill="1" applyBorder="1" applyAlignment="1">
      <alignment horizontal="left" vertical="center" wrapText="1"/>
    </xf>
    <xf numFmtId="4" fontId="36" fillId="4" borderId="19" xfId="0" applyNumberFormat="1" applyFont="1" applyFill="1" applyBorder="1" applyAlignment="1" applyProtection="1">
      <alignment horizontal="center"/>
      <protection hidden="1"/>
    </xf>
    <xf numFmtId="4" fontId="36" fillId="4" borderId="38" xfId="0" applyNumberFormat="1" applyFont="1" applyFill="1" applyBorder="1" applyAlignment="1" applyProtection="1">
      <alignment horizontal="center"/>
      <protection hidden="1"/>
    </xf>
    <xf numFmtId="0" fontId="11" fillId="15" borderId="20" xfId="7" applyNumberFormat="1" applyFont="1" applyFill="1" applyBorder="1" applyAlignment="1">
      <alignment horizontal="center" vertical="center" wrapText="1"/>
    </xf>
    <xf numFmtId="0" fontId="11" fillId="15" borderId="19" xfId="7" applyNumberFormat="1" applyFont="1" applyFill="1" applyBorder="1" applyAlignment="1">
      <alignment horizontal="center" vertical="center" wrapText="1"/>
    </xf>
    <xf numFmtId="0" fontId="11" fillId="15" borderId="19" xfId="0" applyFont="1" applyFill="1" applyBorder="1" applyAlignment="1">
      <alignment horizontal="center" vertical="center"/>
    </xf>
    <xf numFmtId="0" fontId="11" fillId="15" borderId="19" xfId="0" applyFont="1" applyFill="1" applyBorder="1" applyAlignment="1">
      <alignment horizontal="center" vertical="center" wrapText="1"/>
    </xf>
    <xf numFmtId="0" fontId="38" fillId="15" borderId="20" xfId="7" applyNumberFormat="1" applyFont="1" applyFill="1" applyBorder="1" applyAlignment="1">
      <alignment horizontal="center" vertical="center" wrapText="1"/>
    </xf>
    <xf numFmtId="0" fontId="11" fillId="15" borderId="22" xfId="7" applyNumberFormat="1" applyFont="1" applyFill="1" applyBorder="1" applyAlignment="1">
      <alignment horizontal="center" vertical="center" wrapText="1"/>
    </xf>
    <xf numFmtId="0" fontId="12" fillId="15" borderId="20" xfId="0" applyFont="1" applyFill="1" applyBorder="1" applyAlignment="1">
      <alignment horizontal="center" wrapText="1"/>
    </xf>
    <xf numFmtId="0" fontId="11" fillId="15" borderId="21" xfId="7" applyNumberFormat="1" applyFont="1" applyFill="1" applyBorder="1" applyAlignment="1">
      <alignment horizontal="center" vertical="center" wrapText="1"/>
    </xf>
    <xf numFmtId="49" fontId="12" fillId="15" borderId="1" xfId="7" applyNumberFormat="1" applyFont="1" applyFill="1" applyBorder="1" applyAlignment="1">
      <alignment wrapText="1"/>
    </xf>
    <xf numFmtId="0" fontId="11" fillId="15" borderId="4" xfId="7" applyNumberFormat="1" applyFont="1" applyFill="1" applyBorder="1" applyAlignment="1">
      <alignment horizontal="center" vertical="center" wrapText="1"/>
    </xf>
    <xf numFmtId="0" fontId="11" fillId="15" borderId="0" xfId="7" applyNumberFormat="1" applyFont="1" applyFill="1" applyBorder="1" applyAlignment="1">
      <alignment horizontal="left" textRotation="45" wrapText="1"/>
    </xf>
    <xf numFmtId="0" fontId="12" fillId="15" borderId="4" xfId="7" applyNumberFormat="1" applyFont="1" applyFill="1" applyBorder="1" applyAlignment="1">
      <alignment horizontal="center" textRotation="45" wrapText="1"/>
    </xf>
    <xf numFmtId="0" fontId="12" fillId="15" borderId="27" xfId="7" applyNumberFormat="1" applyFont="1" applyFill="1" applyBorder="1" applyAlignment="1">
      <alignment horizontal="center" textRotation="45" wrapText="1"/>
    </xf>
    <xf numFmtId="0" fontId="11" fillId="15" borderId="4" xfId="8" applyNumberFormat="1" applyFont="1" applyFill="1" applyBorder="1" applyAlignment="1">
      <alignment horizontal="center" vertical="center" wrapText="1"/>
    </xf>
    <xf numFmtId="0" fontId="11" fillId="15" borderId="14" xfId="8" applyNumberFormat="1" applyFont="1" applyFill="1" applyBorder="1" applyAlignment="1">
      <alignment horizontal="center" vertical="center" wrapText="1"/>
    </xf>
    <xf numFmtId="49" fontId="12" fillId="15" borderId="4" xfId="8" applyNumberFormat="1" applyFont="1" applyFill="1" applyBorder="1" applyAlignment="1">
      <alignment wrapText="1"/>
    </xf>
    <xf numFmtId="0" fontId="12" fillId="15" borderId="4" xfId="7" applyNumberFormat="1" applyFont="1" applyFill="1" applyBorder="1" applyAlignment="1">
      <alignment horizontal="center" vertical="center" wrapText="1"/>
    </xf>
    <xf numFmtId="0" fontId="11" fillId="15" borderId="14" xfId="7" applyNumberFormat="1" applyFont="1" applyFill="1" applyBorder="1" applyAlignment="1">
      <alignment horizontal="left" wrapText="1"/>
    </xf>
    <xf numFmtId="0" fontId="11" fillId="15" borderId="39" xfId="7" applyNumberFormat="1" applyFont="1" applyFill="1" applyBorder="1" applyAlignment="1">
      <alignment horizontal="center" textRotation="90" wrapText="1"/>
    </xf>
    <xf numFmtId="0" fontId="11" fillId="15" borderId="4" xfId="7" applyNumberFormat="1" applyFont="1" applyFill="1" applyBorder="1" applyAlignment="1">
      <alignment horizontal="center" textRotation="90" wrapText="1"/>
    </xf>
    <xf numFmtId="0" fontId="11" fillId="15" borderId="39" xfId="7" applyNumberFormat="1" applyFont="1" applyFill="1" applyBorder="1" applyAlignment="1" applyProtection="1">
      <alignment horizontal="center" vertical="center" wrapText="1"/>
    </xf>
    <xf numFmtId="0" fontId="11" fillId="15" borderId="46" xfId="7" applyNumberFormat="1" applyFont="1" applyFill="1" applyBorder="1" applyAlignment="1" applyProtection="1">
      <alignment horizontal="center" vertical="center" wrapText="1"/>
    </xf>
    <xf numFmtId="0" fontId="11" fillId="15" borderId="4" xfId="7" applyNumberFormat="1" applyFont="1" applyFill="1" applyBorder="1" applyAlignment="1" applyProtection="1">
      <alignment horizontal="center" vertical="center" wrapText="1"/>
    </xf>
    <xf numFmtId="49" fontId="12" fillId="15" borderId="4" xfId="7" applyNumberFormat="1" applyFont="1" applyFill="1" applyBorder="1" applyAlignment="1">
      <alignment wrapText="1"/>
    </xf>
    <xf numFmtId="0" fontId="12" fillId="15" borderId="14" xfId="7" applyNumberFormat="1" applyFont="1" applyFill="1" applyBorder="1" applyAlignment="1">
      <alignment horizontal="center" vertical="center" textRotation="90" wrapText="1"/>
    </xf>
    <xf numFmtId="0" fontId="12" fillId="15" borderId="4" xfId="8" applyNumberFormat="1" applyFont="1" applyFill="1" applyBorder="1" applyAlignment="1">
      <alignment horizontal="center" vertical="center" textRotation="90" wrapText="1"/>
    </xf>
    <xf numFmtId="0" fontId="11" fillId="15" borderId="4" xfId="0" applyFont="1" applyFill="1" applyBorder="1" applyAlignment="1">
      <alignment horizontal="center" vertical="center"/>
    </xf>
    <xf numFmtId="0" fontId="11" fillId="15" borderId="4" xfId="7" applyNumberFormat="1" applyFont="1" applyFill="1" applyBorder="1" applyAlignment="1">
      <alignment horizontal="center" vertical="center" wrapText="1"/>
    </xf>
    <xf numFmtId="0" fontId="14" fillId="15" borderId="19" xfId="0" applyFont="1" applyFill="1" applyBorder="1" applyAlignment="1" applyProtection="1">
      <alignment horizontal="center" vertical="center"/>
      <protection hidden="1"/>
    </xf>
    <xf numFmtId="0" fontId="60" fillId="15" borderId="19" xfId="0" applyFont="1" applyFill="1" applyBorder="1" applyAlignment="1" applyProtection="1">
      <alignment horizontal="center" vertical="center" wrapText="1"/>
      <protection locked="0"/>
    </xf>
    <xf numFmtId="0" fontId="60" fillId="15" borderId="38" xfId="0" applyFont="1" applyFill="1" applyBorder="1" applyAlignment="1" applyProtection="1">
      <alignment horizontal="center" vertical="center" wrapText="1"/>
      <protection locked="0"/>
    </xf>
    <xf numFmtId="0" fontId="11" fillId="15" borderId="19" xfId="0" applyFont="1" applyFill="1" applyBorder="1" applyAlignment="1" applyProtection="1">
      <alignment horizontal="center" vertical="center"/>
      <protection hidden="1"/>
    </xf>
    <xf numFmtId="0" fontId="11" fillId="15" borderId="4" xfId="7" applyNumberFormat="1" applyFont="1" applyFill="1" applyBorder="1" applyAlignment="1">
      <alignment horizontal="left" wrapText="1"/>
    </xf>
    <xf numFmtId="0" fontId="11" fillId="15" borderId="4" xfId="7" applyNumberFormat="1" applyFont="1" applyFill="1" applyBorder="1" applyAlignment="1" applyProtection="1">
      <alignment horizontal="left" wrapText="1"/>
    </xf>
    <xf numFmtId="0" fontId="1" fillId="0" borderId="47" xfId="0" applyFont="1" applyBorder="1"/>
    <xf numFmtId="0" fontId="11" fillId="15" borderId="8" xfId="7" applyNumberFormat="1" applyFont="1" applyFill="1" applyBorder="1" applyAlignment="1">
      <alignment horizontal="center" vertical="center" wrapText="1"/>
    </xf>
    <xf numFmtId="0" fontId="12" fillId="5" borderId="29" xfId="0" applyFont="1" applyFill="1" applyBorder="1"/>
    <xf numFmtId="0" fontId="61" fillId="3" borderId="78" xfId="11" applyFont="1" applyFill="1" applyBorder="1" applyAlignment="1">
      <alignment horizontal="center" vertical="center" wrapText="1"/>
    </xf>
    <xf numFmtId="0" fontId="17" fillId="3" borderId="78" xfId="8" applyNumberFormat="1" applyFont="1" applyFill="1" applyBorder="1" applyAlignment="1">
      <alignment vertical="top"/>
    </xf>
    <xf numFmtId="9" fontId="1" fillId="0" borderId="78" xfId="0" applyNumberFormat="1" applyFont="1" applyBorder="1"/>
    <xf numFmtId="0" fontId="1" fillId="0" borderId="4" xfId="0" applyFont="1" applyBorder="1"/>
    <xf numFmtId="4" fontId="1" fillId="0" borderId="4" xfId="0" applyNumberFormat="1" applyFont="1" applyBorder="1"/>
    <xf numFmtId="0" fontId="1" fillId="0" borderId="48" xfId="0" applyFont="1" applyBorder="1"/>
    <xf numFmtId="0" fontId="1" fillId="0" borderId="23" xfId="0" applyFont="1" applyBorder="1"/>
    <xf numFmtId="0" fontId="17" fillId="10" borderId="49" xfId="0" applyFont="1" applyFill="1" applyBorder="1" applyAlignment="1">
      <alignment vertical="center"/>
    </xf>
    <xf numFmtId="0" fontId="17" fillId="10" borderId="50" xfId="0" applyFont="1" applyFill="1" applyBorder="1" applyAlignment="1">
      <alignment vertical="center"/>
    </xf>
    <xf numFmtId="43" fontId="62" fillId="10" borderId="0" xfId="3" applyFont="1" applyFill="1" applyBorder="1" applyAlignment="1">
      <alignment horizontal="center" vertical="center"/>
    </xf>
    <xf numFmtId="43" fontId="62" fillId="10" borderId="51" xfId="3" applyFont="1" applyFill="1" applyBorder="1" applyAlignment="1">
      <alignment horizontal="center" vertical="center"/>
    </xf>
    <xf numFmtId="9" fontId="62" fillId="10" borderId="0" xfId="0" applyNumberFormat="1" applyFont="1" applyFill="1" applyBorder="1" applyAlignment="1">
      <alignment horizontal="center" vertical="center"/>
    </xf>
    <xf numFmtId="9" fontId="62" fillId="10" borderId="51" xfId="0" applyNumberFormat="1" applyFont="1" applyFill="1" applyBorder="1" applyAlignment="1">
      <alignment horizontal="center" vertical="center"/>
    </xf>
    <xf numFmtId="9" fontId="62" fillId="10" borderId="0" xfId="4" applyFont="1" applyFill="1" applyBorder="1" applyAlignment="1">
      <alignment horizontal="center" vertical="center"/>
    </xf>
    <xf numFmtId="9" fontId="62" fillId="10" borderId="51" xfId="4" applyFont="1" applyFill="1" applyBorder="1" applyAlignment="1">
      <alignment horizontal="center" vertical="center"/>
    </xf>
    <xf numFmtId="0" fontId="17" fillId="10" borderId="52" xfId="0" applyFont="1" applyFill="1" applyBorder="1" applyAlignment="1">
      <alignment vertical="center"/>
    </xf>
    <xf numFmtId="0" fontId="14" fillId="0" borderId="0" xfId="0" applyFont="1" applyFill="1" applyBorder="1" applyAlignment="1" applyProtection="1">
      <alignment vertical="center"/>
      <protection hidden="1"/>
    </xf>
    <xf numFmtId="0" fontId="36" fillId="4" borderId="46" xfId="0" applyFont="1" applyFill="1" applyBorder="1" applyAlignment="1" applyProtection="1">
      <alignment vertical="center"/>
      <protection hidden="1"/>
    </xf>
    <xf numFmtId="0" fontId="61" fillId="3" borderId="78" xfId="11" applyFont="1" applyFill="1" applyBorder="1" applyAlignment="1">
      <alignment horizontal="center" vertical="center" wrapText="1"/>
    </xf>
    <xf numFmtId="0" fontId="1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11" fillId="4" borderId="4" xfId="0" applyFont="1" applyFill="1" applyBorder="1" applyAlignment="1">
      <alignment horizontal="center" vertical="center"/>
    </xf>
    <xf numFmtId="0" fontId="14" fillId="0" borderId="50" xfId="0" applyFont="1" applyFill="1" applyBorder="1" applyAlignment="1" applyProtection="1">
      <alignment vertical="center" wrapText="1"/>
      <protection hidden="1"/>
    </xf>
    <xf numFmtId="0" fontId="14" fillId="4" borderId="25" xfId="0" applyFont="1" applyFill="1" applyBorder="1" applyAlignment="1" applyProtection="1">
      <alignment horizontal="center"/>
      <protection hidden="1"/>
    </xf>
    <xf numFmtId="0" fontId="14" fillId="4" borderId="0" xfId="0" applyFont="1" applyFill="1" applyBorder="1" applyAlignment="1" applyProtection="1">
      <alignment horizontal="center"/>
      <protection hidden="1"/>
    </xf>
    <xf numFmtId="0" fontId="14" fillId="4" borderId="23" xfId="0" applyFont="1" applyFill="1" applyBorder="1" applyAlignment="1" applyProtection="1">
      <alignment horizontal="center"/>
      <protection hidden="1"/>
    </xf>
    <xf numFmtId="4" fontId="12" fillId="4" borderId="16" xfId="0" applyNumberFormat="1" applyFont="1" applyFill="1" applyBorder="1" applyAlignment="1">
      <alignment horizontal="center"/>
    </xf>
    <xf numFmtId="4" fontId="36" fillId="4" borderId="3" xfId="0" applyNumberFormat="1" applyFont="1" applyFill="1" applyBorder="1" applyAlignment="1" applyProtection="1">
      <alignment vertical="center"/>
      <protection hidden="1"/>
    </xf>
    <xf numFmtId="4" fontId="36" fillId="4" borderId="16" xfId="0" applyNumberFormat="1" applyFont="1" applyFill="1" applyBorder="1" applyAlignment="1" applyProtection="1">
      <alignment vertical="center"/>
      <protection hidden="1"/>
    </xf>
    <xf numFmtId="4" fontId="36" fillId="4" borderId="43" xfId="0" applyNumberFormat="1" applyFont="1" applyFill="1" applyBorder="1" applyAlignment="1" applyProtection="1">
      <alignment vertical="center"/>
      <protection hidden="1"/>
    </xf>
    <xf numFmtId="4" fontId="36" fillId="4" borderId="53" xfId="0" applyNumberFormat="1" applyFont="1" applyFill="1" applyBorder="1" applyAlignment="1" applyProtection="1">
      <alignment vertical="center"/>
      <protection hidden="1"/>
    </xf>
    <xf numFmtId="0" fontId="36" fillId="4" borderId="38" xfId="0" applyFont="1" applyFill="1" applyBorder="1" applyAlignment="1" applyProtection="1">
      <alignment horizontal="left" vertical="center"/>
      <protection hidden="1"/>
    </xf>
    <xf numFmtId="0" fontId="36" fillId="4" borderId="54"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4" fontId="36" fillId="0" borderId="0" xfId="0" applyNumberFormat="1" applyFont="1" applyFill="1" applyBorder="1" applyAlignment="1" applyProtection="1">
      <alignment horizontal="center" vertical="center"/>
      <protection hidden="1"/>
    </xf>
    <xf numFmtId="0" fontId="1" fillId="0" borderId="0" xfId="0" applyFont="1" applyBorder="1" applyAlignment="1">
      <alignment horizontal="right"/>
    </xf>
    <xf numFmtId="0" fontId="14" fillId="9" borderId="55" xfId="0" applyFont="1" applyFill="1" applyBorder="1" applyAlignment="1" applyProtection="1">
      <alignment horizontal="center" vertical="center"/>
      <protection hidden="1"/>
    </xf>
    <xf numFmtId="0" fontId="14" fillId="15" borderId="30" xfId="0" applyFont="1" applyFill="1" applyBorder="1" applyAlignment="1" applyProtection="1">
      <alignment horizontal="center" vertical="center"/>
      <protection hidden="1"/>
    </xf>
    <xf numFmtId="4" fontId="12" fillId="7" borderId="37" xfId="0" applyNumberFormat="1" applyFont="1" applyFill="1" applyBorder="1" applyAlignment="1" applyProtection="1">
      <alignment horizontal="center" vertical="center"/>
      <protection locked="0"/>
    </xf>
    <xf numFmtId="0" fontId="1" fillId="0" borderId="86" xfId="0" applyFont="1" applyBorder="1"/>
    <xf numFmtId="0" fontId="1" fillId="0" borderId="51" xfId="0" applyFont="1" applyBorder="1"/>
    <xf numFmtId="4" fontId="12" fillId="7" borderId="31" xfId="0" applyNumberFormat="1" applyFont="1" applyFill="1" applyBorder="1" applyAlignment="1" applyProtection="1">
      <alignment horizontal="center" vertical="center"/>
      <protection locked="0"/>
    </xf>
    <xf numFmtId="4" fontId="12" fillId="7" borderId="56" xfId="0" applyNumberFormat="1" applyFont="1" applyFill="1" applyBorder="1" applyAlignment="1" applyProtection="1">
      <alignment horizontal="center" vertical="center"/>
      <protection locked="0"/>
    </xf>
    <xf numFmtId="4" fontId="12" fillId="7" borderId="57" xfId="0" applyNumberFormat="1" applyFont="1" applyFill="1" applyBorder="1" applyAlignment="1" applyProtection="1">
      <alignment horizontal="center" vertical="center"/>
      <protection locked="0"/>
    </xf>
    <xf numFmtId="4" fontId="12" fillId="7" borderId="41" xfId="0" applyNumberFormat="1" applyFont="1" applyFill="1" applyBorder="1" applyAlignment="1" applyProtection="1">
      <alignment horizontal="center" vertical="center"/>
      <protection locked="0"/>
    </xf>
    <xf numFmtId="0" fontId="12" fillId="9" borderId="55" xfId="11" applyFont="1" applyFill="1" applyBorder="1" applyAlignment="1">
      <alignment horizontal="center" vertical="center" wrapText="1"/>
    </xf>
    <xf numFmtId="0" fontId="12" fillId="9" borderId="58" xfId="11" applyFont="1" applyFill="1" applyBorder="1" applyAlignment="1">
      <alignment horizontal="center" vertical="center" wrapText="1"/>
    </xf>
    <xf numFmtId="0" fontId="45" fillId="9" borderId="59" xfId="11" applyFont="1" applyFill="1" applyBorder="1" applyAlignment="1">
      <alignment horizontal="center" vertical="center" wrapText="1"/>
    </xf>
    <xf numFmtId="0" fontId="38" fillId="0" borderId="0" xfId="11" applyFont="1" applyFill="1" applyBorder="1" applyAlignment="1">
      <alignment horizontal="center" vertical="center" wrapText="1"/>
    </xf>
    <xf numFmtId="9" fontId="38" fillId="0" borderId="0" xfId="4" applyFont="1" applyFill="1" applyBorder="1" applyAlignment="1">
      <alignment horizontal="center" vertical="center" wrapText="1"/>
    </xf>
    <xf numFmtId="0" fontId="12" fillId="9" borderId="55" xfId="11" applyFont="1" applyFill="1" applyBorder="1" applyAlignment="1">
      <alignment horizontal="center" vertical="center" wrapText="1"/>
    </xf>
    <xf numFmtId="0" fontId="12" fillId="9" borderId="58" xfId="11" applyFont="1" applyFill="1" applyBorder="1" applyAlignment="1">
      <alignment horizontal="center" vertical="center" wrapText="1"/>
    </xf>
    <xf numFmtId="0" fontId="14" fillId="9" borderId="55" xfId="0" applyFont="1" applyFill="1" applyBorder="1" applyAlignment="1" applyProtection="1">
      <alignment horizontal="center" vertical="center"/>
      <protection hidden="1"/>
    </xf>
    <xf numFmtId="4" fontId="12" fillId="7" borderId="60" xfId="0" applyNumberFormat="1" applyFont="1" applyFill="1" applyBorder="1" applyAlignment="1" applyProtection="1">
      <alignment horizontal="center" vertical="center"/>
      <protection locked="0"/>
    </xf>
    <xf numFmtId="0" fontId="14" fillId="4" borderId="38" xfId="0" applyFont="1" applyFill="1" applyBorder="1" applyAlignment="1" applyProtection="1">
      <alignment horizontal="center"/>
      <protection hidden="1"/>
    </xf>
    <xf numFmtId="0" fontId="14" fillId="4" borderId="54" xfId="0" applyFont="1" applyFill="1" applyBorder="1" applyAlignment="1" applyProtection="1">
      <alignment horizontal="center"/>
      <protection hidden="1"/>
    </xf>
    <xf numFmtId="0" fontId="14" fillId="4" borderId="30" xfId="0" applyFont="1" applyFill="1" applyBorder="1" applyAlignment="1" applyProtection="1">
      <alignment horizontal="center"/>
      <protection hidden="1"/>
    </xf>
    <xf numFmtId="0" fontId="0" fillId="0" borderId="78" xfId="0" applyBorder="1"/>
    <xf numFmtId="0" fontId="38" fillId="0" borderId="78" xfId="0" applyFont="1" applyBorder="1"/>
    <xf numFmtId="0" fontId="0" fillId="0" borderId="78" xfId="0" applyBorder="1" applyAlignment="1">
      <alignment vertical="center"/>
    </xf>
    <xf numFmtId="0" fontId="0" fillId="0" borderId="82" xfId="0" applyBorder="1"/>
    <xf numFmtId="0" fontId="38" fillId="0" borderId="79" xfId="0" applyFont="1" applyBorder="1"/>
    <xf numFmtId="0" fontId="38" fillId="0" borderId="80" xfId="0" applyFont="1" applyBorder="1" applyAlignment="1">
      <alignment horizontal="center" vertical="center" wrapText="1"/>
    </xf>
    <xf numFmtId="0" fontId="0" fillId="0" borderId="79" xfId="0" applyBorder="1"/>
    <xf numFmtId="0" fontId="0" fillId="0" borderId="80" xfId="0" applyBorder="1" applyAlignment="1">
      <alignment horizontal="center"/>
    </xf>
    <xf numFmtId="0" fontId="38" fillId="0" borderId="79" xfId="0" applyFont="1" applyBorder="1" applyAlignment="1">
      <alignment vertical="center"/>
    </xf>
    <xf numFmtId="0" fontId="0" fillId="0" borderId="79" xfId="0" applyBorder="1" applyAlignment="1">
      <alignment vertical="center"/>
    </xf>
    <xf numFmtId="0" fontId="0" fillId="0" borderId="80" xfId="0" applyBorder="1"/>
    <xf numFmtId="0" fontId="38" fillId="0" borderId="80" xfId="0" applyFont="1" applyBorder="1"/>
    <xf numFmtId="0" fontId="14" fillId="15" borderId="61" xfId="0" applyFont="1" applyFill="1" applyBorder="1" applyAlignment="1" applyProtection="1">
      <alignment horizontal="center" vertical="center"/>
      <protection hidden="1"/>
    </xf>
    <xf numFmtId="0" fontId="36" fillId="4" borderId="62" xfId="0" applyFont="1" applyFill="1" applyBorder="1" applyAlignment="1" applyProtection="1">
      <alignment horizontal="left" vertical="center"/>
      <protection hidden="1"/>
    </xf>
    <xf numFmtId="4" fontId="12" fillId="7" borderId="43" xfId="0" applyNumberFormat="1" applyFont="1" applyFill="1" applyBorder="1" applyAlignment="1" applyProtection="1">
      <alignment horizontal="center" vertical="center"/>
      <protection locked="0"/>
    </xf>
    <xf numFmtId="4" fontId="12" fillId="7" borderId="2" xfId="0" applyNumberFormat="1" applyFont="1" applyFill="1" applyBorder="1" applyAlignment="1" applyProtection="1">
      <alignment horizontal="center" vertical="center"/>
      <protection locked="0"/>
    </xf>
    <xf numFmtId="4" fontId="12" fillId="7" borderId="63" xfId="0" applyNumberFormat="1" applyFont="1" applyFill="1" applyBorder="1" applyAlignment="1" applyProtection="1">
      <alignment horizontal="center" vertical="center"/>
      <protection locked="0"/>
    </xf>
    <xf numFmtId="4" fontId="12" fillId="7" borderId="53" xfId="0" applyNumberFormat="1" applyFont="1" applyFill="1" applyBorder="1" applyAlignment="1" applyProtection="1">
      <alignment horizontal="center" vertical="center"/>
      <protection locked="0"/>
    </xf>
    <xf numFmtId="0" fontId="17" fillId="3" borderId="79" xfId="8" applyNumberFormat="1" applyFont="1" applyFill="1" applyBorder="1" applyAlignment="1">
      <alignment vertical="top"/>
    </xf>
    <xf numFmtId="0" fontId="30" fillId="16" borderId="87" xfId="0" applyFont="1" applyFill="1" applyBorder="1" applyAlignment="1">
      <alignment horizontal="center" vertical="center" wrapText="1"/>
    </xf>
    <xf numFmtId="0" fontId="30" fillId="16" borderId="88" xfId="0" applyFont="1" applyFill="1" applyBorder="1" applyAlignment="1">
      <alignment horizontal="center" vertical="center"/>
    </xf>
    <xf numFmtId="0" fontId="1" fillId="0" borderId="14" xfId="0" applyFont="1" applyBorder="1" applyAlignment="1">
      <alignment horizontal="left"/>
    </xf>
    <xf numFmtId="4" fontId="1" fillId="0" borderId="14" xfId="0" applyNumberFormat="1" applyFont="1" applyBorder="1" applyAlignment="1">
      <alignment horizontal="left"/>
    </xf>
    <xf numFmtId="43" fontId="62" fillId="10" borderId="0" xfId="3" applyFont="1" applyFill="1" applyBorder="1" applyAlignment="1">
      <alignment horizontal="right" vertical="center"/>
    </xf>
    <xf numFmtId="43" fontId="62" fillId="10" borderId="51" xfId="3" applyFont="1" applyFill="1" applyBorder="1" applyAlignment="1">
      <alignment horizontal="right" vertical="center"/>
    </xf>
    <xf numFmtId="9" fontId="62" fillId="10" borderId="0" xfId="0" applyNumberFormat="1" applyFont="1" applyFill="1" applyBorder="1" applyAlignment="1">
      <alignment horizontal="right" vertical="center"/>
    </xf>
    <xf numFmtId="9" fontId="62" fillId="10" borderId="51" xfId="0" applyNumberFormat="1" applyFont="1" applyFill="1" applyBorder="1" applyAlignment="1">
      <alignment horizontal="right" vertical="center"/>
    </xf>
    <xf numFmtId="9" fontId="62" fillId="10" borderId="0" xfId="4" applyFont="1" applyFill="1" applyBorder="1" applyAlignment="1">
      <alignment horizontal="right" vertical="center"/>
    </xf>
    <xf numFmtId="9" fontId="62" fillId="10" borderId="51" xfId="4" applyFont="1" applyFill="1" applyBorder="1" applyAlignment="1">
      <alignment horizontal="right" vertical="center"/>
    </xf>
    <xf numFmtId="165" fontId="62" fillId="10" borderId="62" xfId="3" applyNumberFormat="1" applyFont="1" applyFill="1" applyBorder="1" applyAlignment="1">
      <alignment horizontal="right" vertical="center"/>
    </xf>
    <xf numFmtId="165" fontId="62" fillId="10" borderId="41" xfId="3" applyNumberFormat="1" applyFont="1" applyFill="1" applyBorder="1" applyAlignment="1">
      <alignment horizontal="right" vertical="center"/>
    </xf>
    <xf numFmtId="0" fontId="1" fillId="0" borderId="0" xfId="0" applyFont="1" applyBorder="1" applyAlignment="1">
      <alignment vertical="center"/>
    </xf>
    <xf numFmtId="0" fontId="1" fillId="0" borderId="0" xfId="0" applyFont="1" applyAlignment="1">
      <alignment vertical="center"/>
    </xf>
    <xf numFmtId="3" fontId="1" fillId="0" borderId="4" xfId="0" applyNumberFormat="1" applyFont="1" applyBorder="1" applyAlignment="1">
      <alignment vertical="center"/>
    </xf>
    <xf numFmtId="49" fontId="61" fillId="3" borderId="78" xfId="11" applyNumberFormat="1" applyFont="1" applyFill="1" applyBorder="1" applyAlignment="1">
      <alignment horizontal="center" vertical="center" wrapText="1"/>
    </xf>
    <xf numFmtId="4" fontId="12" fillId="7" borderId="4" xfId="0" applyNumberFormat="1" applyFont="1" applyFill="1" applyBorder="1" applyAlignment="1" applyProtection="1">
      <alignment horizontal="center" vertical="center"/>
      <protection locked="0"/>
    </xf>
    <xf numFmtId="4" fontId="12" fillId="7" borderId="40" xfId="0" applyNumberFormat="1" applyFont="1" applyFill="1" applyBorder="1" applyAlignment="1" applyProtection="1">
      <alignment horizontal="center" vertical="center"/>
      <protection locked="0"/>
    </xf>
    <xf numFmtId="4" fontId="12" fillId="7" borderId="56" xfId="0" applyNumberFormat="1" applyFont="1" applyFill="1" applyBorder="1" applyAlignment="1" applyProtection="1">
      <alignment horizontal="center" vertical="center"/>
      <protection locked="0"/>
    </xf>
    <xf numFmtId="4" fontId="12" fillId="7" borderId="64" xfId="0" applyNumberFormat="1" applyFont="1" applyFill="1" applyBorder="1" applyAlignment="1" applyProtection="1">
      <alignment horizontal="center" vertical="center"/>
      <protection locked="0"/>
    </xf>
    <xf numFmtId="0" fontId="17" fillId="0" borderId="52" xfId="0" applyFont="1" applyBorder="1" applyAlignment="1">
      <alignment horizontal="left" vertical="top" wrapText="1"/>
    </xf>
    <xf numFmtId="0" fontId="17" fillId="0" borderId="62" xfId="0" applyFont="1" applyBorder="1" applyAlignment="1">
      <alignment horizontal="left" vertical="top" wrapText="1"/>
    </xf>
    <xf numFmtId="0" fontId="11" fillId="4" borderId="61" xfId="0" applyFont="1" applyFill="1" applyBorder="1" applyAlignment="1">
      <alignment horizontal="center" vertical="center" textRotation="90"/>
    </xf>
    <xf numFmtId="0" fontId="11" fillId="4" borderId="65" xfId="0" applyFont="1" applyFill="1" applyBorder="1" applyAlignment="1">
      <alignment horizontal="center" vertical="center" textRotation="90"/>
    </xf>
    <xf numFmtId="0" fontId="11" fillId="4" borderId="42" xfId="0" applyFont="1" applyFill="1" applyBorder="1" applyAlignment="1">
      <alignment horizontal="center" vertical="center" textRotation="90"/>
    </xf>
    <xf numFmtId="0" fontId="11" fillId="15" borderId="43" xfId="0" applyFont="1" applyFill="1" applyBorder="1" applyAlignment="1">
      <alignment horizontal="center" vertical="center" textRotation="90"/>
    </xf>
    <xf numFmtId="0" fontId="11" fillId="15" borderId="40" xfId="0" applyFont="1" applyFill="1" applyBorder="1" applyAlignment="1">
      <alignment horizontal="center" vertical="center" textRotation="90"/>
    </xf>
    <xf numFmtId="0" fontId="11" fillId="15" borderId="44" xfId="0" applyFont="1" applyFill="1" applyBorder="1" applyAlignment="1">
      <alignment horizontal="center" vertical="center" textRotation="90"/>
    </xf>
    <xf numFmtId="0" fontId="11" fillId="15" borderId="66" xfId="0" applyFont="1" applyFill="1" applyBorder="1" applyAlignment="1">
      <alignment horizontal="center" textRotation="90"/>
    </xf>
    <xf numFmtId="0" fontId="11" fillId="15" borderId="67" xfId="0" applyFont="1" applyFill="1" applyBorder="1" applyAlignment="1">
      <alignment horizontal="center" textRotation="90"/>
    </xf>
    <xf numFmtId="0" fontId="11" fillId="15" borderId="60" xfId="0" applyFont="1" applyFill="1" applyBorder="1" applyAlignment="1">
      <alignment horizontal="center" textRotation="90"/>
    </xf>
    <xf numFmtId="0" fontId="11" fillId="15" borderId="38" xfId="0" applyFont="1" applyFill="1" applyBorder="1" applyAlignment="1">
      <alignment horizontal="center" vertical="center"/>
    </xf>
    <xf numFmtId="0" fontId="11" fillId="15" borderId="30" xfId="0" applyFont="1" applyFill="1" applyBorder="1" applyAlignment="1">
      <alignment horizontal="center" vertical="center"/>
    </xf>
    <xf numFmtId="0" fontId="10" fillId="3" borderId="0" xfId="1" applyNumberFormat="1" applyFont="1" applyFill="1" applyBorder="1" applyAlignment="1" applyProtection="1">
      <alignment horizontal="right" vertical="top"/>
    </xf>
    <xf numFmtId="0" fontId="16" fillId="3" borderId="0" xfId="1" applyNumberFormat="1" applyFont="1" applyFill="1" applyBorder="1" applyAlignment="1" applyProtection="1">
      <alignment horizontal="right" vertical="top"/>
    </xf>
    <xf numFmtId="0" fontId="11" fillId="7" borderId="0" xfId="0" applyFont="1" applyFill="1" applyBorder="1" applyAlignment="1">
      <alignment horizontal="center" vertical="center" textRotation="90" wrapText="1"/>
    </xf>
    <xf numFmtId="0" fontId="11" fillId="3" borderId="32" xfId="0" applyFont="1" applyFill="1" applyBorder="1" applyAlignment="1">
      <alignment horizontal="center" vertical="center"/>
    </xf>
    <xf numFmtId="0" fontId="34" fillId="15" borderId="4" xfId="8" applyFont="1" applyFill="1" applyBorder="1" applyAlignment="1">
      <alignment horizontal="center" vertical="center" wrapText="1"/>
    </xf>
    <xf numFmtId="0" fontId="12" fillId="15" borderId="4" xfId="8" applyFont="1" applyFill="1" applyBorder="1" applyAlignment="1">
      <alignment horizontal="center" textRotation="90" wrapText="1"/>
    </xf>
    <xf numFmtId="0" fontId="12" fillId="3" borderId="0" xfId="7" applyNumberFormat="1" applyFont="1" applyFill="1" applyBorder="1" applyAlignment="1">
      <alignment horizontal="center" textRotation="90" wrapText="1"/>
    </xf>
    <xf numFmtId="0" fontId="12" fillId="15" borderId="4" xfId="7" applyNumberFormat="1" applyFont="1" applyFill="1" applyBorder="1" applyAlignment="1">
      <alignment horizontal="center" textRotation="90" wrapText="1"/>
    </xf>
    <xf numFmtId="0" fontId="11" fillId="0" borderId="26" xfId="7" applyNumberFormat="1" applyFont="1" applyFill="1" applyBorder="1" applyAlignment="1">
      <alignment horizontal="center" wrapText="1"/>
    </xf>
    <xf numFmtId="49" fontId="11" fillId="15" borderId="4" xfId="7" applyNumberFormat="1" applyFont="1" applyFill="1" applyBorder="1" applyAlignment="1" applyProtection="1">
      <alignment horizontal="center" vertical="center" wrapText="1"/>
      <protection locked="0"/>
    </xf>
    <xf numFmtId="49" fontId="11" fillId="15" borderId="4" xfId="7" applyNumberFormat="1" applyFont="1" applyFill="1" applyBorder="1" applyAlignment="1">
      <alignment horizontal="center" vertical="center" wrapText="1"/>
    </xf>
    <xf numFmtId="0" fontId="11" fillId="15" borderId="4" xfId="11" applyFont="1" applyFill="1" applyBorder="1" applyAlignment="1">
      <alignment horizontal="center" vertical="center" wrapText="1"/>
    </xf>
    <xf numFmtId="0" fontId="12" fillId="15" borderId="6" xfId="7" applyNumberFormat="1" applyFont="1" applyFill="1" applyBorder="1" applyAlignment="1">
      <alignment horizontal="center" textRotation="90" wrapText="1"/>
    </xf>
    <xf numFmtId="0" fontId="12" fillId="15" borderId="24" xfId="7" applyNumberFormat="1" applyFont="1" applyFill="1" applyBorder="1" applyAlignment="1">
      <alignment horizontal="center" textRotation="90" wrapText="1"/>
    </xf>
    <xf numFmtId="0" fontId="12" fillId="15" borderId="8" xfId="7" applyNumberFormat="1" applyFont="1" applyFill="1" applyBorder="1" applyAlignment="1">
      <alignment horizontal="center" textRotation="90" wrapText="1"/>
    </xf>
    <xf numFmtId="9" fontId="11" fillId="15" borderId="6" xfId="4" applyFont="1" applyFill="1" applyBorder="1" applyAlignment="1">
      <alignment horizontal="center" textRotation="90" wrapText="1"/>
    </xf>
    <xf numFmtId="9" fontId="11" fillId="15" borderId="24" xfId="4" applyFont="1" applyFill="1" applyBorder="1" applyAlignment="1">
      <alignment horizontal="center" textRotation="90" wrapText="1"/>
    </xf>
    <xf numFmtId="9" fontId="11" fillId="15" borderId="8" xfId="4" applyFont="1" applyFill="1" applyBorder="1" applyAlignment="1">
      <alignment horizontal="center" textRotation="90" wrapText="1"/>
    </xf>
    <xf numFmtId="0" fontId="12" fillId="3" borderId="14" xfId="11" applyFont="1" applyFill="1" applyBorder="1" applyAlignment="1">
      <alignment horizontal="center" vertical="center" wrapText="1"/>
    </xf>
    <xf numFmtId="0" fontId="12" fillId="3" borderId="39" xfId="11" applyFont="1" applyFill="1" applyBorder="1" applyAlignment="1">
      <alignment horizontal="center" vertical="center" wrapText="1"/>
    </xf>
    <xf numFmtId="0" fontId="63" fillId="0" borderId="78" xfId="11" applyFont="1" applyFill="1" applyBorder="1" applyAlignment="1">
      <alignment horizontal="center" vertical="center"/>
    </xf>
    <xf numFmtId="0" fontId="36" fillId="4" borderId="38" xfId="0" applyFont="1" applyFill="1" applyBorder="1" applyAlignment="1" applyProtection="1">
      <alignment horizontal="right"/>
      <protection hidden="1"/>
    </xf>
    <xf numFmtId="0" fontId="36" fillId="4" borderId="54" xfId="0" applyFont="1" applyFill="1" applyBorder="1" applyAlignment="1" applyProtection="1">
      <alignment horizontal="right"/>
      <protection hidden="1"/>
    </xf>
    <xf numFmtId="0" fontId="61" fillId="3" borderId="82" xfId="11" applyFont="1" applyFill="1" applyBorder="1" applyAlignment="1">
      <alignment horizontal="center" vertical="center" wrapText="1"/>
    </xf>
    <xf numFmtId="0" fontId="61" fillId="3" borderId="78" xfId="11" applyFont="1" applyFill="1" applyBorder="1" applyAlignment="1">
      <alignment horizontal="center" vertical="center" wrapText="1"/>
    </xf>
    <xf numFmtId="0" fontId="14" fillId="9" borderId="38" xfId="0" applyFont="1" applyFill="1" applyBorder="1" applyAlignment="1" applyProtection="1">
      <alignment horizontal="center" vertical="center" wrapText="1"/>
      <protection locked="0"/>
    </xf>
    <xf numFmtId="0" fontId="14" fillId="9" borderId="54" xfId="0" applyFont="1" applyFill="1" applyBorder="1" applyAlignment="1" applyProtection="1">
      <alignment horizontal="center" vertical="center" wrapText="1"/>
      <protection locked="0"/>
    </xf>
    <xf numFmtId="0" fontId="14" fillId="9" borderId="49" xfId="0" applyFont="1" applyFill="1" applyBorder="1" applyAlignment="1" applyProtection="1">
      <alignment horizontal="center" vertical="center"/>
      <protection hidden="1"/>
    </xf>
    <xf numFmtId="0" fontId="14" fillId="9" borderId="32" xfId="0" applyFont="1" applyFill="1" applyBorder="1" applyAlignment="1" applyProtection="1">
      <alignment horizontal="center" vertical="center"/>
      <protection hidden="1"/>
    </xf>
    <xf numFmtId="0" fontId="14" fillId="9" borderId="52" xfId="0" applyFont="1" applyFill="1" applyBorder="1" applyAlignment="1" applyProtection="1">
      <alignment horizontal="center" vertical="center"/>
      <protection hidden="1"/>
    </xf>
    <xf numFmtId="0" fontId="14" fillId="9" borderId="62" xfId="0" applyFont="1" applyFill="1" applyBorder="1" applyAlignment="1" applyProtection="1">
      <alignment horizontal="center" vertical="center"/>
      <protection hidden="1"/>
    </xf>
    <xf numFmtId="0" fontId="11" fillId="15" borderId="38" xfId="0" applyFont="1" applyFill="1" applyBorder="1" applyAlignment="1" applyProtection="1">
      <alignment horizontal="center" vertical="center" wrapText="1"/>
      <protection locked="0"/>
    </xf>
    <xf numFmtId="0" fontId="11" fillId="15" borderId="30" xfId="0" applyFont="1" applyFill="1" applyBorder="1" applyAlignment="1" applyProtection="1">
      <alignment horizontal="center" vertical="center" wrapText="1"/>
      <protection locked="0"/>
    </xf>
    <xf numFmtId="0" fontId="14" fillId="9" borderId="30" xfId="0" applyFont="1" applyFill="1" applyBorder="1" applyAlignment="1" applyProtection="1">
      <alignment horizontal="center" vertical="center" wrapText="1"/>
      <protection locked="0"/>
    </xf>
    <xf numFmtId="0" fontId="60" fillId="15" borderId="38" xfId="0" applyFont="1" applyFill="1" applyBorder="1" applyAlignment="1" applyProtection="1">
      <alignment horizontal="center" vertical="center" wrapText="1"/>
      <protection locked="0"/>
    </xf>
    <xf numFmtId="0" fontId="60" fillId="15" borderId="30" xfId="0" applyFont="1" applyFill="1" applyBorder="1" applyAlignment="1" applyProtection="1">
      <alignment horizontal="center" vertical="center" wrapText="1"/>
      <protection locked="0"/>
    </xf>
    <xf numFmtId="0" fontId="60" fillId="15" borderId="54" xfId="0" applyFont="1" applyFill="1" applyBorder="1" applyAlignment="1" applyProtection="1">
      <alignment horizontal="center" vertical="center" wrapText="1"/>
      <protection locked="0"/>
    </xf>
    <xf numFmtId="0" fontId="11" fillId="15" borderId="54" xfId="0" applyFont="1" applyFill="1" applyBorder="1" applyAlignment="1" applyProtection="1">
      <alignment horizontal="center" vertical="center" wrapText="1"/>
      <protection locked="0"/>
    </xf>
    <xf numFmtId="0" fontId="36" fillId="4" borderId="30" xfId="0" applyFont="1" applyFill="1" applyBorder="1" applyAlignment="1" applyProtection="1">
      <alignment horizontal="right"/>
      <protection hidden="1"/>
    </xf>
    <xf numFmtId="0" fontId="14" fillId="9" borderId="33" xfId="0" applyFont="1" applyFill="1" applyBorder="1" applyAlignment="1" applyProtection="1">
      <alignment horizontal="center" vertical="center"/>
      <protection hidden="1"/>
    </xf>
    <xf numFmtId="0" fontId="14" fillId="9" borderId="41" xfId="0" applyFont="1" applyFill="1" applyBorder="1" applyAlignment="1" applyProtection="1">
      <alignment horizontal="center" vertical="center"/>
      <protection hidden="1"/>
    </xf>
    <xf numFmtId="0" fontId="11" fillId="15" borderId="19" xfId="0" applyFont="1" applyFill="1" applyBorder="1" applyAlignment="1" applyProtection="1">
      <alignment horizontal="center" vertical="center" wrapText="1"/>
      <protection locked="0"/>
    </xf>
    <xf numFmtId="0" fontId="12" fillId="0" borderId="4" xfId="0" applyNumberFormat="1" applyFont="1" applyFill="1" applyBorder="1" applyAlignment="1">
      <alignment horizontal="center" vertical="center"/>
    </xf>
    <xf numFmtId="0" fontId="12" fillId="0" borderId="14" xfId="11" applyFont="1" applyFill="1" applyBorder="1" applyAlignment="1">
      <alignment horizontal="center" vertical="center" wrapText="1"/>
    </xf>
    <xf numFmtId="0" fontId="12" fillId="0" borderId="39" xfId="11" applyFont="1" applyFill="1" applyBorder="1" applyAlignment="1">
      <alignment horizontal="center" vertical="center" wrapText="1"/>
    </xf>
    <xf numFmtId="0" fontId="11" fillId="15" borderId="59" xfId="11" applyFont="1" applyFill="1" applyBorder="1" applyAlignment="1">
      <alignment horizontal="center" vertical="center" wrapText="1"/>
    </xf>
    <xf numFmtId="0" fontId="11" fillId="15" borderId="63" xfId="11" applyFont="1" applyFill="1" applyBorder="1" applyAlignment="1">
      <alignment horizontal="center" vertical="center" wrapText="1"/>
    </xf>
    <xf numFmtId="0" fontId="38" fillId="0" borderId="55" xfId="11" applyFont="1" applyFill="1" applyBorder="1" applyAlignment="1">
      <alignment horizontal="center" vertical="center" wrapText="1"/>
    </xf>
    <xf numFmtId="0" fontId="38" fillId="0" borderId="39" xfId="11" applyFont="1" applyFill="1" applyBorder="1" applyAlignment="1">
      <alignment horizontal="center" vertical="center" wrapText="1"/>
    </xf>
    <xf numFmtId="0" fontId="38" fillId="0" borderId="58" xfId="11" applyFont="1" applyFill="1" applyBorder="1" applyAlignment="1">
      <alignment horizontal="center" vertical="center" wrapText="1"/>
    </xf>
    <xf numFmtId="0" fontId="38" fillId="0" borderId="70" xfId="11" applyFont="1" applyFill="1" applyBorder="1" applyAlignment="1">
      <alignment horizontal="center" vertical="center" wrapText="1"/>
    </xf>
    <xf numFmtId="0" fontId="11" fillId="15" borderId="69" xfId="11" applyFont="1" applyFill="1" applyBorder="1" applyAlignment="1">
      <alignment horizontal="center" vertical="center" wrapText="1"/>
    </xf>
    <xf numFmtId="9" fontId="38" fillId="0" borderId="14" xfId="4" applyFont="1" applyFill="1" applyBorder="1" applyAlignment="1">
      <alignment horizontal="center" vertical="center" wrapText="1"/>
    </xf>
    <xf numFmtId="9" fontId="38" fillId="0" borderId="39" xfId="4" applyFont="1" applyFill="1" applyBorder="1" applyAlignment="1">
      <alignment horizontal="center" vertical="center" wrapText="1"/>
    </xf>
    <xf numFmtId="9" fontId="38" fillId="0" borderId="71" xfId="4" applyFont="1" applyFill="1" applyBorder="1" applyAlignment="1">
      <alignment horizontal="center" vertical="center" wrapText="1"/>
    </xf>
    <xf numFmtId="9" fontId="38" fillId="0" borderId="72" xfId="4" applyFont="1" applyFill="1" applyBorder="1" applyAlignment="1">
      <alignment horizontal="center" vertical="center" wrapText="1"/>
    </xf>
    <xf numFmtId="0" fontId="12" fillId="0" borderId="4" xfId="11" applyFont="1" applyFill="1" applyBorder="1" applyAlignment="1">
      <alignment horizontal="center" vertical="center" wrapText="1"/>
    </xf>
    <xf numFmtId="0" fontId="11" fillId="15" borderId="53" xfId="11" applyFont="1" applyFill="1" applyBorder="1" applyAlignment="1">
      <alignment horizontal="center" vertical="center" wrapText="1"/>
    </xf>
    <xf numFmtId="9" fontId="38" fillId="0" borderId="68" xfId="4" applyFont="1" applyFill="1" applyBorder="1" applyAlignment="1">
      <alignment horizontal="center" vertical="center" wrapText="1"/>
    </xf>
    <xf numFmtId="9" fontId="38" fillId="0" borderId="70" xfId="4" applyFont="1" applyFill="1" applyBorder="1" applyAlignment="1">
      <alignment horizontal="center" vertical="center" wrapText="1"/>
    </xf>
    <xf numFmtId="0" fontId="14" fillId="9" borderId="49" xfId="0" applyFont="1" applyFill="1" applyBorder="1" applyAlignment="1" applyProtection="1">
      <alignment horizontal="center" vertical="center" wrapText="1"/>
      <protection hidden="1"/>
    </xf>
    <xf numFmtId="0" fontId="36" fillId="4" borderId="38" xfId="0" applyFont="1" applyFill="1" applyBorder="1" applyAlignment="1" applyProtection="1">
      <alignment horizontal="left" vertical="center"/>
      <protection hidden="1"/>
    </xf>
    <xf numFmtId="0" fontId="36" fillId="4" borderId="54" xfId="0" applyFont="1" applyFill="1" applyBorder="1" applyAlignment="1" applyProtection="1">
      <alignment horizontal="left" vertical="center"/>
      <protection hidden="1"/>
    </xf>
    <xf numFmtId="0" fontId="11" fillId="4" borderId="4" xfId="8" applyNumberFormat="1" applyFont="1" applyFill="1" applyBorder="1" applyAlignment="1">
      <alignment horizontal="center" vertical="center" wrapText="1"/>
    </xf>
    <xf numFmtId="0" fontId="47" fillId="9" borderId="49" xfId="0" applyFont="1" applyFill="1" applyBorder="1" applyAlignment="1" applyProtection="1">
      <alignment horizontal="center" vertical="center"/>
      <protection hidden="1"/>
    </xf>
    <xf numFmtId="0" fontId="47" fillId="9" borderId="52" xfId="0" applyFont="1" applyFill="1" applyBorder="1" applyAlignment="1" applyProtection="1">
      <alignment horizontal="center" vertical="center"/>
      <protection hidden="1"/>
    </xf>
    <xf numFmtId="0" fontId="11" fillId="4" borderId="6" xfId="8" applyNumberFormat="1" applyFont="1" applyFill="1" applyBorder="1" applyAlignment="1">
      <alignment horizontal="center" vertical="center" wrapText="1"/>
    </xf>
    <xf numFmtId="0" fontId="11" fillId="4" borderId="8" xfId="8" applyNumberFormat="1" applyFont="1" applyFill="1" applyBorder="1" applyAlignment="1">
      <alignment horizontal="center" vertical="center" wrapText="1"/>
    </xf>
    <xf numFmtId="0" fontId="12" fillId="0" borderId="36"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3" xfId="11" applyFont="1" applyFill="1" applyBorder="1" applyAlignment="1">
      <alignment horizontal="center" vertical="center" wrapText="1"/>
    </xf>
    <xf numFmtId="0" fontId="12" fillId="0" borderId="37" xfId="11" applyFont="1" applyFill="1" applyBorder="1" applyAlignment="1">
      <alignment horizontal="center" vertical="center" wrapText="1"/>
    </xf>
    <xf numFmtId="0" fontId="47" fillId="9" borderId="61" xfId="0" applyFont="1" applyFill="1" applyBorder="1" applyAlignment="1" applyProtection="1">
      <alignment horizontal="center" vertical="center"/>
      <protection hidden="1"/>
    </xf>
    <xf numFmtId="0" fontId="47" fillId="9" borderId="42" xfId="0" applyFont="1" applyFill="1" applyBorder="1" applyAlignment="1" applyProtection="1">
      <alignment horizontal="center" vertical="center"/>
      <protection hidden="1"/>
    </xf>
    <xf numFmtId="49" fontId="12" fillId="0" borderId="14" xfId="0" applyNumberFormat="1" applyFont="1" applyFill="1" applyBorder="1" applyAlignment="1">
      <alignment horizontal="center" vertical="center"/>
    </xf>
    <xf numFmtId="0" fontId="12" fillId="0" borderId="39" xfId="0" applyNumberFormat="1" applyFont="1" applyFill="1" applyBorder="1" applyAlignment="1">
      <alignment horizontal="center" vertical="center"/>
    </xf>
    <xf numFmtId="0" fontId="14" fillId="9" borderId="32" xfId="0" applyFont="1" applyFill="1" applyBorder="1" applyAlignment="1" applyProtection="1">
      <alignment horizontal="center" vertical="center" wrapText="1"/>
      <protection hidden="1"/>
    </xf>
    <xf numFmtId="0" fontId="14" fillId="9" borderId="33" xfId="0" applyFont="1" applyFill="1" applyBorder="1" applyAlignment="1" applyProtection="1">
      <alignment horizontal="center" vertical="center" wrapText="1"/>
      <protection hidden="1"/>
    </xf>
    <xf numFmtId="0" fontId="14" fillId="9" borderId="52" xfId="0" applyFont="1" applyFill="1" applyBorder="1" applyAlignment="1" applyProtection="1">
      <alignment horizontal="center" vertical="center" wrapText="1"/>
      <protection hidden="1"/>
    </xf>
    <xf numFmtId="0" fontId="14" fillId="9" borderId="62" xfId="0" applyFont="1" applyFill="1" applyBorder="1" applyAlignment="1" applyProtection="1">
      <alignment horizontal="center" vertical="center" wrapText="1"/>
      <protection hidden="1"/>
    </xf>
    <xf numFmtId="0" fontId="14" fillId="9" borderId="41" xfId="0" applyFont="1" applyFill="1" applyBorder="1" applyAlignment="1" applyProtection="1">
      <alignment horizontal="center" vertical="center" wrapText="1"/>
      <protection hidden="1"/>
    </xf>
    <xf numFmtId="0" fontId="35" fillId="10" borderId="49" xfId="0" applyFont="1" applyFill="1" applyBorder="1" applyAlignment="1">
      <alignment horizontal="center" vertical="center" wrapText="1"/>
    </xf>
    <xf numFmtId="0" fontId="35" fillId="10" borderId="32" xfId="0" applyFont="1" applyFill="1" applyBorder="1" applyAlignment="1">
      <alignment horizontal="center" vertical="center" wrapText="1"/>
    </xf>
    <xf numFmtId="0" fontId="35" fillId="10" borderId="33" xfId="0" applyFont="1" applyFill="1" applyBorder="1" applyAlignment="1">
      <alignment horizontal="center" vertical="center" wrapText="1"/>
    </xf>
    <xf numFmtId="0" fontId="35" fillId="10" borderId="50" xfId="0" applyFont="1" applyFill="1" applyBorder="1" applyAlignment="1">
      <alignment horizontal="center" vertical="center" wrapText="1"/>
    </xf>
    <xf numFmtId="0" fontId="35" fillId="10" borderId="0" xfId="0" applyFont="1" applyFill="1" applyBorder="1" applyAlignment="1">
      <alignment horizontal="center" vertical="center" wrapText="1"/>
    </xf>
    <xf numFmtId="0" fontId="35" fillId="10" borderId="51" xfId="0" applyFont="1" applyFill="1" applyBorder="1" applyAlignment="1">
      <alignment horizontal="center" vertical="center" wrapText="1"/>
    </xf>
    <xf numFmtId="0" fontId="35" fillId="10" borderId="52" xfId="0" applyFont="1" applyFill="1" applyBorder="1" applyAlignment="1">
      <alignment horizontal="center" vertical="center" wrapText="1"/>
    </xf>
    <xf numFmtId="0" fontId="35" fillId="10" borderId="62" xfId="0" applyFont="1" applyFill="1" applyBorder="1" applyAlignment="1">
      <alignment horizontal="center" vertical="center" wrapText="1"/>
    </xf>
    <xf numFmtId="0" fontId="35" fillId="10" borderId="41" xfId="0" applyFont="1" applyFill="1" applyBorder="1" applyAlignment="1">
      <alignment horizontal="center" vertical="center" wrapText="1"/>
    </xf>
    <xf numFmtId="0" fontId="0" fillId="0" borderId="104" xfId="0" applyBorder="1" applyAlignment="1">
      <alignment horizontal="center"/>
    </xf>
    <xf numFmtId="0" fontId="0" fillId="0" borderId="89" xfId="0" applyBorder="1" applyAlignment="1">
      <alignment horizontal="center"/>
    </xf>
    <xf numFmtId="0" fontId="0" fillId="0" borderId="105" xfId="0" applyBorder="1" applyAlignment="1">
      <alignment horizontal="center"/>
    </xf>
    <xf numFmtId="0" fontId="0" fillId="0" borderId="106" xfId="0" applyBorder="1" applyAlignment="1">
      <alignment horizontal="center"/>
    </xf>
    <xf numFmtId="0" fontId="0" fillId="0" borderId="91"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38" fillId="0" borderId="7"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75" xfId="0" applyFont="1" applyBorder="1" applyAlignment="1">
      <alignment horizontal="center" vertical="center" wrapText="1"/>
    </xf>
    <xf numFmtId="0" fontId="50" fillId="16" borderId="111" xfId="0" applyFont="1" applyFill="1" applyBorder="1" applyAlignment="1">
      <alignment horizontal="center" vertical="center"/>
    </xf>
    <xf numFmtId="0" fontId="50" fillId="16" borderId="111" xfId="0" quotePrefix="1" applyFont="1" applyFill="1" applyBorder="1" applyAlignment="1">
      <alignment horizontal="center" vertical="center"/>
    </xf>
    <xf numFmtId="0" fontId="66" fillId="9" borderId="91" xfId="0" quotePrefix="1" applyFont="1" applyFill="1" applyBorder="1" applyAlignment="1">
      <alignment horizontal="center" vertical="center"/>
    </xf>
    <xf numFmtId="0" fontId="66" fillId="9" borderId="91" xfId="0" applyFont="1" applyFill="1" applyBorder="1" applyAlignment="1">
      <alignment horizontal="center" vertical="center"/>
    </xf>
    <xf numFmtId="0" fontId="64" fillId="9" borderId="91" xfId="0" quotePrefix="1" applyFont="1" applyFill="1" applyBorder="1" applyAlignment="1">
      <alignment horizontal="center" vertical="center"/>
    </xf>
    <xf numFmtId="0" fontId="64" fillId="9" borderId="91" xfId="0" applyFont="1" applyFill="1" applyBorder="1" applyAlignment="1">
      <alignment horizontal="center" vertical="center"/>
    </xf>
    <xf numFmtId="0" fontId="38" fillId="0" borderId="92" xfId="0" applyFont="1" applyBorder="1" applyAlignment="1">
      <alignment horizontal="center" vertical="center" wrapText="1"/>
    </xf>
    <xf numFmtId="0" fontId="38" fillId="0" borderId="93" xfId="0" applyFont="1" applyBorder="1" applyAlignment="1">
      <alignment horizontal="center" vertical="center" wrapText="1"/>
    </xf>
    <xf numFmtId="0" fontId="38" fillId="0" borderId="94" xfId="0" applyFont="1" applyBorder="1" applyAlignment="1">
      <alignment horizontal="center" vertical="center" wrapText="1"/>
    </xf>
    <xf numFmtId="0" fontId="0" fillId="0" borderId="95"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30" fillId="9" borderId="113" xfId="0" quotePrefix="1" applyFont="1" applyFill="1" applyBorder="1" applyAlignment="1">
      <alignment horizontal="center" vertical="center"/>
    </xf>
    <xf numFmtId="0" fontId="30" fillId="9" borderId="114" xfId="0" quotePrefix="1" applyFont="1" applyFill="1" applyBorder="1" applyAlignment="1">
      <alignment horizontal="center" vertical="center"/>
    </xf>
    <xf numFmtId="0" fontId="30" fillId="9" borderId="115" xfId="0" quotePrefix="1" applyFont="1" applyFill="1" applyBorder="1" applyAlignment="1">
      <alignment horizontal="center" vertical="center"/>
    </xf>
    <xf numFmtId="0" fontId="50" fillId="9" borderId="89" xfId="0" quotePrefix="1" applyFont="1" applyFill="1" applyBorder="1" applyAlignment="1">
      <alignment horizontal="center" vertical="center"/>
    </xf>
    <xf numFmtId="0" fontId="50" fillId="9" borderId="89" xfId="0" applyFont="1" applyFill="1" applyBorder="1" applyAlignment="1">
      <alignment horizontal="center" vertical="center"/>
    </xf>
    <xf numFmtId="0" fontId="35" fillId="9" borderId="91" xfId="0" quotePrefix="1" applyFont="1" applyFill="1" applyBorder="1" applyAlignment="1">
      <alignment horizontal="center" vertical="center"/>
    </xf>
    <xf numFmtId="0" fontId="35" fillId="9" borderId="91" xfId="0" applyFont="1" applyFill="1" applyBorder="1" applyAlignment="1">
      <alignment horizontal="center" vertical="center"/>
    </xf>
    <xf numFmtId="0" fontId="35" fillId="9" borderId="90" xfId="0" quotePrefix="1" applyFont="1" applyFill="1" applyBorder="1" applyAlignment="1">
      <alignment horizontal="center" vertical="center"/>
    </xf>
    <xf numFmtId="0" fontId="35" fillId="9" borderId="90" xfId="0" applyFont="1" applyFill="1" applyBorder="1" applyAlignment="1">
      <alignment horizontal="center" vertical="center"/>
    </xf>
    <xf numFmtId="0" fontId="30" fillId="9" borderId="89" xfId="0" applyFont="1" applyFill="1" applyBorder="1" applyAlignment="1">
      <alignment horizontal="center" vertical="center"/>
    </xf>
    <xf numFmtId="0" fontId="30" fillId="9" borderId="104" xfId="0" applyFont="1" applyFill="1" applyBorder="1" applyAlignment="1">
      <alignment horizontal="center" vertical="center" wrapText="1"/>
    </xf>
    <xf numFmtId="0" fontId="30" fillId="9" borderId="106" xfId="0" applyFont="1" applyFill="1" applyBorder="1" applyAlignment="1">
      <alignment horizontal="center" vertical="center"/>
    </xf>
    <xf numFmtId="0" fontId="30" fillId="9" borderId="112" xfId="0" applyFont="1" applyFill="1" applyBorder="1" applyAlignment="1">
      <alignment horizontal="center" vertical="center"/>
    </xf>
    <xf numFmtId="0" fontId="30" fillId="9" borderId="89" xfId="0" quotePrefix="1" applyFont="1" applyFill="1" applyBorder="1" applyAlignment="1">
      <alignment horizontal="center" vertical="center"/>
    </xf>
    <xf numFmtId="0" fontId="64" fillId="9" borderId="90" xfId="0" quotePrefix="1" applyFont="1" applyFill="1" applyBorder="1" applyAlignment="1">
      <alignment horizontal="center" vertical="center"/>
    </xf>
    <xf numFmtId="0" fontId="64" fillId="9" borderId="90" xfId="0" applyFont="1" applyFill="1" applyBorder="1" applyAlignment="1">
      <alignment horizontal="center" vertical="center"/>
    </xf>
    <xf numFmtId="0" fontId="65" fillId="9" borderId="91" xfId="0" applyFont="1" applyFill="1" applyBorder="1" applyAlignment="1">
      <alignment horizontal="center" vertical="center"/>
    </xf>
    <xf numFmtId="0" fontId="65" fillId="9" borderId="90" xfId="0" applyFont="1" applyFill="1" applyBorder="1" applyAlignment="1">
      <alignment horizontal="center" vertical="center"/>
    </xf>
    <xf numFmtId="0" fontId="66" fillId="9" borderId="90" xfId="0" quotePrefix="1" applyFont="1" applyFill="1" applyBorder="1" applyAlignment="1">
      <alignment horizontal="center" vertical="center"/>
    </xf>
    <xf numFmtId="0" fontId="66" fillId="9" borderId="90" xfId="0" applyFont="1" applyFill="1" applyBorder="1" applyAlignment="1">
      <alignment horizontal="center" vertical="center"/>
    </xf>
    <xf numFmtId="0" fontId="1" fillId="0" borderId="4" xfId="0" applyFont="1" applyBorder="1" applyAlignment="1">
      <alignment horizontal="left"/>
    </xf>
    <xf numFmtId="0" fontId="1" fillId="0" borderId="14" xfId="0" applyFont="1" applyBorder="1" applyAlignment="1">
      <alignment horizontal="left"/>
    </xf>
    <xf numFmtId="0" fontId="11" fillId="4" borderId="14" xfId="8" applyNumberFormat="1" applyFont="1" applyFill="1" applyBorder="1" applyAlignment="1">
      <alignment horizontal="center" vertical="center" wrapText="1"/>
    </xf>
    <xf numFmtId="0" fontId="11" fillId="4" borderId="39" xfId="8" applyNumberFormat="1" applyFont="1" applyFill="1" applyBorder="1" applyAlignment="1">
      <alignment horizontal="center" vertical="center" wrapText="1"/>
    </xf>
    <xf numFmtId="0" fontId="14" fillId="0" borderId="0" xfId="0" applyFont="1" applyFill="1" applyBorder="1" applyAlignment="1" applyProtection="1">
      <alignment horizontal="center" vertical="center" wrapText="1"/>
      <protection locked="0"/>
    </xf>
    <xf numFmtId="0" fontId="14" fillId="9" borderId="36" xfId="0" applyFont="1" applyFill="1" applyBorder="1" applyAlignment="1" applyProtection="1">
      <alignment horizontal="center" vertical="center" wrapText="1"/>
      <protection locked="0"/>
    </xf>
    <xf numFmtId="0" fontId="14" fillId="9" borderId="47" xfId="0" applyFont="1" applyFill="1" applyBorder="1" applyAlignment="1" applyProtection="1">
      <alignment horizontal="center" vertical="center" wrapText="1"/>
      <protection locked="0"/>
    </xf>
    <xf numFmtId="0" fontId="14" fillId="9" borderId="48" xfId="0" applyFont="1" applyFill="1" applyBorder="1" applyAlignment="1" applyProtection="1">
      <alignment horizontal="center" vertical="center" wrapText="1"/>
      <protection locked="0"/>
    </xf>
    <xf numFmtId="0" fontId="14" fillId="9" borderId="76" xfId="0" applyFont="1" applyFill="1" applyBorder="1" applyAlignment="1" applyProtection="1">
      <alignment horizontal="center" vertical="center" wrapText="1"/>
      <protection locked="0"/>
    </xf>
    <xf numFmtId="0" fontId="14" fillId="9" borderId="62" xfId="0" applyFont="1" applyFill="1" applyBorder="1" applyAlignment="1" applyProtection="1">
      <alignment horizontal="center" vertical="center" wrapText="1"/>
      <protection locked="0"/>
    </xf>
    <xf numFmtId="0" fontId="14" fillId="9" borderId="57" xfId="0" applyFont="1" applyFill="1" applyBorder="1" applyAlignment="1" applyProtection="1">
      <alignment horizontal="center" vertical="center" wrapText="1"/>
      <protection locked="0"/>
    </xf>
    <xf numFmtId="0" fontId="14" fillId="9" borderId="6" xfId="0" applyFont="1" applyFill="1" applyBorder="1" applyAlignment="1" applyProtection="1">
      <alignment horizontal="center" vertical="center"/>
      <protection hidden="1"/>
    </xf>
    <xf numFmtId="0" fontId="14" fillId="9" borderId="24" xfId="0" applyFont="1" applyFill="1" applyBorder="1" applyAlignment="1" applyProtection="1">
      <alignment horizontal="center" vertical="center"/>
      <protection hidden="1"/>
    </xf>
    <xf numFmtId="0" fontId="14" fillId="9" borderId="8" xfId="0" applyFont="1" applyFill="1" applyBorder="1" applyAlignment="1" applyProtection="1">
      <alignment horizontal="center" vertical="center"/>
      <protection hidden="1"/>
    </xf>
    <xf numFmtId="0" fontId="14" fillId="9" borderId="6" xfId="0" applyFont="1" applyFill="1" applyBorder="1" applyAlignment="1" applyProtection="1">
      <alignment horizontal="center" vertical="center" wrapText="1"/>
      <protection hidden="1"/>
    </xf>
    <xf numFmtId="0" fontId="14" fillId="9" borderId="24" xfId="0" applyFont="1" applyFill="1" applyBorder="1" applyAlignment="1" applyProtection="1">
      <alignment horizontal="center" vertical="center" wrapText="1"/>
      <protection hidden="1"/>
    </xf>
    <xf numFmtId="0" fontId="14" fillId="9" borderId="73" xfId="0" applyFont="1" applyFill="1" applyBorder="1" applyAlignment="1" applyProtection="1">
      <alignment horizontal="center" vertical="center" wrapText="1"/>
      <protection hidden="1"/>
    </xf>
    <xf numFmtId="0" fontId="11" fillId="4" borderId="14" xfId="0" applyFont="1" applyFill="1" applyBorder="1" applyAlignment="1">
      <alignment horizontal="center" vertical="center"/>
    </xf>
    <xf numFmtId="0" fontId="11" fillId="4" borderId="39" xfId="0" applyFont="1" applyFill="1" applyBorder="1" applyAlignment="1">
      <alignment horizontal="center" vertical="center"/>
    </xf>
    <xf numFmtId="0" fontId="12" fillId="0" borderId="14" xfId="0" applyNumberFormat="1" applyFont="1" applyFill="1" applyBorder="1" applyAlignment="1">
      <alignment horizontal="center" vertical="center"/>
    </xf>
    <xf numFmtId="0" fontId="14" fillId="15" borderId="14" xfId="0" applyFont="1" applyFill="1" applyBorder="1" applyAlignment="1" applyProtection="1">
      <alignment horizontal="center" vertical="center" wrapText="1"/>
      <protection hidden="1"/>
    </xf>
    <xf numFmtId="0" fontId="14" fillId="15" borderId="39" xfId="0" applyFont="1" applyFill="1" applyBorder="1" applyAlignment="1" applyProtection="1">
      <alignment horizontal="center" vertical="center" wrapText="1"/>
      <protection hidden="1"/>
    </xf>
    <xf numFmtId="9" fontId="14" fillId="0" borderId="14" xfId="0" applyNumberFormat="1" applyFont="1" applyFill="1" applyBorder="1" applyAlignment="1" applyProtection="1">
      <alignment horizontal="center" vertical="center"/>
      <protection hidden="1"/>
    </xf>
    <xf numFmtId="9" fontId="14" fillId="0" borderId="39" xfId="0" applyNumberFormat="1" applyFont="1" applyFill="1" applyBorder="1" applyAlignment="1" applyProtection="1">
      <alignment horizontal="center" vertical="center"/>
      <protection hidden="1"/>
    </xf>
    <xf numFmtId="0" fontId="11" fillId="3" borderId="26" xfId="11" applyFont="1" applyFill="1" applyBorder="1" applyAlignment="1">
      <alignment horizontal="left"/>
    </xf>
  </cellXfs>
  <cellStyles count="12">
    <cellStyle name="Hyperlink" xfId="1" builtinId="8"/>
    <cellStyle name="Hyperlink 2" xfId="2"/>
    <cellStyle name="Komma 2" xfId="3"/>
    <cellStyle name="Prozent" xfId="4" builtinId="5"/>
    <cellStyle name="Prozent 2" xfId="5"/>
    <cellStyle name="Prozent 2 2" xfId="6"/>
    <cellStyle name="Standard" xfId="0" builtinId="0"/>
    <cellStyle name="Standard 2" xfId="7"/>
    <cellStyle name="Standard 2 2" xfId="8"/>
    <cellStyle name="Standard 3" xfId="9"/>
    <cellStyle name="Standard 4" xfId="10"/>
    <cellStyle name="Standard_Worksheets ELP 11-10-25 COS"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4" Type="http://schemas.openxmlformats.org/officeDocument/2006/relationships/image" Target="../media/image14.emf"/></Relationships>
</file>

<file path=xl/drawings/_rels/drawing4.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9913620</xdr:colOff>
      <xdr:row>0</xdr:row>
      <xdr:rowOff>419100</xdr:rowOff>
    </xdr:from>
    <xdr:to>
      <xdr:col>0</xdr:col>
      <xdr:colOff>10607040</xdr:colOff>
      <xdr:row>0</xdr:row>
      <xdr:rowOff>1104900</xdr:rowOff>
    </xdr:to>
    <xdr:pic>
      <xdr:nvPicPr>
        <xdr:cNvPr id="1053" name="Grafik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620" y="419100"/>
          <a:ext cx="69342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1905000</xdr:colOff>
      <xdr:row>0</xdr:row>
      <xdr:rowOff>1539240</xdr:rowOff>
    </xdr:to>
    <xdr:pic>
      <xdr:nvPicPr>
        <xdr:cNvPr id="105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05000" cy="153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586740</xdr:colOff>
      <xdr:row>5</xdr:row>
      <xdr:rowOff>510540</xdr:rowOff>
    </xdr:from>
    <xdr:to>
      <xdr:col>0</xdr:col>
      <xdr:colOff>9669780</xdr:colOff>
      <xdr:row>9</xdr:row>
      <xdr:rowOff>1226820</xdr:rowOff>
    </xdr:to>
    <xdr:pic>
      <xdr:nvPicPr>
        <xdr:cNvPr id="1055" name="Grafik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6740" y="4229100"/>
          <a:ext cx="9083040" cy="500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4937760</xdr:colOff>
      <xdr:row>0</xdr:row>
      <xdr:rowOff>342900</xdr:rowOff>
    </xdr:from>
    <xdr:to>
      <xdr:col>0</xdr:col>
      <xdr:colOff>6294120</xdr:colOff>
      <xdr:row>0</xdr:row>
      <xdr:rowOff>1120140</xdr:rowOff>
    </xdr:to>
    <xdr:pic>
      <xdr:nvPicPr>
        <xdr:cNvPr id="1056" name="Grafik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37760" y="342900"/>
          <a:ext cx="135636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xdr:colOff>
      <xdr:row>3</xdr:row>
      <xdr:rowOff>38100</xdr:rowOff>
    </xdr:from>
    <xdr:to>
      <xdr:col>1</xdr:col>
      <xdr:colOff>647700</xdr:colOff>
      <xdr:row>4</xdr:row>
      <xdr:rowOff>167640</xdr:rowOff>
    </xdr:to>
    <xdr:pic>
      <xdr:nvPicPr>
        <xdr:cNvPr id="3179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859280"/>
          <a:ext cx="6248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xdr:colOff>
      <xdr:row>8</xdr:row>
      <xdr:rowOff>22860</xdr:rowOff>
    </xdr:from>
    <xdr:to>
      <xdr:col>1</xdr:col>
      <xdr:colOff>647700</xdr:colOff>
      <xdr:row>9</xdr:row>
      <xdr:rowOff>137160</xdr:rowOff>
    </xdr:to>
    <xdr:pic>
      <xdr:nvPicPr>
        <xdr:cNvPr id="3179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060" y="4701540"/>
          <a:ext cx="609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22860</xdr:colOff>
      <xdr:row>16</xdr:row>
      <xdr:rowOff>22860</xdr:rowOff>
    </xdr:from>
    <xdr:to>
      <xdr:col>1</xdr:col>
      <xdr:colOff>662940</xdr:colOff>
      <xdr:row>17</xdr:row>
      <xdr:rowOff>152400</xdr:rowOff>
    </xdr:to>
    <xdr:pic>
      <xdr:nvPicPr>
        <xdr:cNvPr id="3179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4820" y="9273540"/>
          <a:ext cx="64008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xdr:colOff>
      <xdr:row>12</xdr:row>
      <xdr:rowOff>38100</xdr:rowOff>
    </xdr:from>
    <xdr:to>
      <xdr:col>1</xdr:col>
      <xdr:colOff>662940</xdr:colOff>
      <xdr:row>13</xdr:row>
      <xdr:rowOff>129540</xdr:rowOff>
    </xdr:to>
    <xdr:pic>
      <xdr:nvPicPr>
        <xdr:cNvPr id="3179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0060" y="7002780"/>
          <a:ext cx="62484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45720</xdr:colOff>
      <xdr:row>21</xdr:row>
      <xdr:rowOff>22860</xdr:rowOff>
    </xdr:from>
    <xdr:to>
      <xdr:col>1</xdr:col>
      <xdr:colOff>647700</xdr:colOff>
      <xdr:row>22</xdr:row>
      <xdr:rowOff>137160</xdr:rowOff>
    </xdr:to>
    <xdr:pic>
      <xdr:nvPicPr>
        <xdr:cNvPr id="3179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 y="12131040"/>
          <a:ext cx="6019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114300</xdr:colOff>
      <xdr:row>25</xdr:row>
      <xdr:rowOff>22860</xdr:rowOff>
    </xdr:from>
    <xdr:to>
      <xdr:col>1</xdr:col>
      <xdr:colOff>571500</xdr:colOff>
      <xdr:row>26</xdr:row>
      <xdr:rowOff>137160</xdr:rowOff>
    </xdr:to>
    <xdr:pic>
      <xdr:nvPicPr>
        <xdr:cNvPr id="31797"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r="54054"/>
        <a:stretch>
          <a:fillRect/>
        </a:stretch>
      </xdr:blipFill>
      <xdr:spPr bwMode="auto">
        <a:xfrm>
          <a:off x="556260" y="14417040"/>
          <a:ext cx="457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91440</xdr:colOff>
      <xdr:row>29</xdr:row>
      <xdr:rowOff>22860</xdr:rowOff>
    </xdr:from>
    <xdr:to>
      <xdr:col>1</xdr:col>
      <xdr:colOff>579120</xdr:colOff>
      <xdr:row>30</xdr:row>
      <xdr:rowOff>152400</xdr:rowOff>
    </xdr:to>
    <xdr:pic>
      <xdr:nvPicPr>
        <xdr:cNvPr id="31798"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40540"/>
        <a:stretch>
          <a:fillRect/>
        </a:stretch>
      </xdr:blipFill>
      <xdr:spPr bwMode="auto">
        <a:xfrm>
          <a:off x="533400" y="16703040"/>
          <a:ext cx="48768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121920</xdr:colOff>
      <xdr:row>19</xdr:row>
      <xdr:rowOff>15240</xdr:rowOff>
    </xdr:from>
    <xdr:to>
      <xdr:col>5</xdr:col>
      <xdr:colOff>0</xdr:colOff>
      <xdr:row>19</xdr:row>
      <xdr:rowOff>15240</xdr:rowOff>
    </xdr:to>
    <xdr:sp macro="" textlink="">
      <xdr:nvSpPr>
        <xdr:cNvPr id="70741" name="CheckBox52"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42" name="CheckBox55"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43" name="CheckBox40"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44" name="CheckBox41"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45" name="CheckBox42"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46" name="CheckBox43"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47" name="CheckBox44"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48" name="CheckBox45"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49" name="CheckBox46"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50" name="CheckBox47"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51" name="CheckBox48"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52" name="CheckBox49"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53" name="CheckBox50"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54" name="CheckBox51"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55" name="CheckBox53"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56" name="CheckBox54"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57" name="CheckBox56"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58" name="CheckBox57"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59" name="CheckBox64"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60" name="CheckBox65"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61" name="CheckBox66"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62" name="CheckBox67"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63" name="CheckBox68"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64" name="CheckBox69"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65" name="CheckBox70"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66" name="CheckBox71"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67" name="CheckBox72"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68" name="CheckBox73"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69" name="CheckBox74"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70" name="CheckBox75"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71" name="CheckBox76"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72" name="CheckBox77"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73" name="CheckBox78"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74" name="CheckBox79"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75" name="CheckBox80"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76" name="CheckBox81"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77" name="CheckBox82"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78" name="CheckBox83"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79" name="CheckBox84"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80" name="CheckBox85"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81" name="CheckBox86"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82" name="CheckBox87"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83" name="CheckBox88"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84" name="CheckBox89"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85" name="CheckBox90"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86" name="CheckBox91"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87" name="CheckBox92"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88" name="CheckBox93"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89" name="CheckBox94"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90" name="CheckBox95"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91" name="CheckBox96"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92" name="CheckBox97"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93" name="CheckBox98"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94" name="CheckBox99"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95" name="CheckBox100"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96" name="CheckBox101"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797" name="CheckBox102"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798" name="CheckBox103"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799" name="CheckBox104"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800" name="CheckBox105"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801" name="CheckBox106"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802" name="CheckBox107"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803" name="CheckBox108"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804" name="CheckBox109"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805" name="CheckBox110"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806" name="CheckBox111"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807" name="CheckBox112"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808" name="CheckBox113"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809" name="CheckBox114"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810" name="CheckBox115"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811" name="CheckBox116"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812" name="CheckBox117"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813" name="CheckBox118"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814" name="CheckBox119"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815" name="CheckBox120"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121920</xdr:colOff>
      <xdr:row>19</xdr:row>
      <xdr:rowOff>15240</xdr:rowOff>
    </xdr:from>
    <xdr:to>
      <xdr:col>5</xdr:col>
      <xdr:colOff>0</xdr:colOff>
      <xdr:row>19</xdr:row>
      <xdr:rowOff>15240</xdr:rowOff>
    </xdr:to>
    <xdr:sp macro="" textlink="">
      <xdr:nvSpPr>
        <xdr:cNvPr id="70816" name="CheckBox121" hidden="1"/>
        <xdr:cNvSpPr>
          <a:spLocks noChangeArrowheads="1"/>
        </xdr:cNvSpPr>
      </xdr:nvSpPr>
      <xdr:spPr bwMode="auto">
        <a:xfrm>
          <a:off x="4343400" y="6286500"/>
          <a:ext cx="198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114300</xdr:colOff>
      <xdr:row>19</xdr:row>
      <xdr:rowOff>15240</xdr:rowOff>
    </xdr:from>
    <xdr:to>
      <xdr:col>6</xdr:col>
      <xdr:colOff>0</xdr:colOff>
      <xdr:row>19</xdr:row>
      <xdr:rowOff>15240</xdr:rowOff>
    </xdr:to>
    <xdr:sp macro="" textlink="">
      <xdr:nvSpPr>
        <xdr:cNvPr id="70817" name="CheckBox122" hidden="1"/>
        <xdr:cNvSpPr>
          <a:spLocks noChangeArrowheads="1"/>
        </xdr:cNvSpPr>
      </xdr:nvSpPr>
      <xdr:spPr bwMode="auto">
        <a:xfrm>
          <a:off x="4655820" y="628650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19</xdr:row>
      <xdr:rowOff>15240</xdr:rowOff>
    </xdr:from>
    <xdr:to>
      <xdr:col>7</xdr:col>
      <xdr:colOff>7620</xdr:colOff>
      <xdr:row>19</xdr:row>
      <xdr:rowOff>15240</xdr:rowOff>
    </xdr:to>
    <xdr:sp macro="" textlink="">
      <xdr:nvSpPr>
        <xdr:cNvPr id="70818" name="CheckBox123" hidden="1"/>
        <xdr:cNvSpPr>
          <a:spLocks noChangeArrowheads="1"/>
        </xdr:cNvSpPr>
      </xdr:nvSpPr>
      <xdr:spPr bwMode="auto">
        <a:xfrm>
          <a:off x="4975860" y="6286500"/>
          <a:ext cx="213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91440</xdr:colOff>
      <xdr:row>19</xdr:row>
      <xdr:rowOff>15240</xdr:rowOff>
    </xdr:from>
    <xdr:to>
      <xdr:col>5</xdr:col>
      <xdr:colOff>0</xdr:colOff>
      <xdr:row>19</xdr:row>
      <xdr:rowOff>15240</xdr:rowOff>
    </xdr:to>
    <xdr:pic>
      <xdr:nvPicPr>
        <xdr:cNvPr id="70819" name="CheckBox5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20" name="CheckBox5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21" name="CheckBox4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22" name="CheckBox4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23" name="CheckBox4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24" name="CheckBox4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25" name="CheckBox4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26" name="CheckBox4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27" name="CheckBox4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28" name="CheckBox4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29" name="CheckBox4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30" name="CheckBox4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31" name="CheckBox5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32" name="CheckBox5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33" name="CheckBox5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34" name="CheckBox5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35" name="CheckBox5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36" name="CheckBox5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37" name="CheckBox6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38" name="CheckBox6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39" name="CheckBox66"/>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40" name="CheckBox6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41" name="CheckBox6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42" name="CheckBox69"/>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43" name="CheckBox7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44" name="CheckBox7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45" name="CheckBox7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46" name="CheckBox7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47" name="CheckBox7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48" name="CheckBox7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49" name="CheckBox7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50" name="CheckBox7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51" name="CheckBox7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52" name="CheckBox7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53" name="CheckBox8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54" name="CheckBox8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55" name="CheckBox8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56" name="CheckBox8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57" name="CheckBox8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58" name="CheckBox8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59" name="CheckBox8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60" name="CheckBox8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61" name="CheckBox8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62" name="CheckBox8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63" name="CheckBox90"/>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64" name="CheckBox9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65" name="CheckBox9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66" name="CheckBox9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67" name="CheckBox9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68" name="CheckBox9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69" name="CheckBox96"/>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70" name="CheckBox9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71" name="CheckBox9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72" name="CheckBox99"/>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73" name="CheckBox100"/>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74" name="CheckBox10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75" name="CheckBox10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76" name="CheckBox10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77" name="CheckBox10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78" name="CheckBox10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79" name="CheckBox10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80" name="CheckBox10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81" name="CheckBox10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82" name="CheckBox109"/>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83" name="CheckBox11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84" name="CheckBox11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85" name="CheckBox1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86" name="CheckBox11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87" name="CheckBox11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88" name="CheckBox11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89" name="CheckBox11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90" name="CheckBox11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91" name="CheckBox118"/>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92" name="CheckBox11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93" name="CheckBox120"/>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91440</xdr:colOff>
      <xdr:row>19</xdr:row>
      <xdr:rowOff>15240</xdr:rowOff>
    </xdr:from>
    <xdr:to>
      <xdr:col>5</xdr:col>
      <xdr:colOff>0</xdr:colOff>
      <xdr:row>19</xdr:row>
      <xdr:rowOff>15240</xdr:rowOff>
    </xdr:to>
    <xdr:pic>
      <xdr:nvPicPr>
        <xdr:cNvPr id="70894" name="CheckBox12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xdr:colOff>
      <xdr:row>19</xdr:row>
      <xdr:rowOff>15240</xdr:rowOff>
    </xdr:from>
    <xdr:to>
      <xdr:col>6</xdr:col>
      <xdr:colOff>0</xdr:colOff>
      <xdr:row>19</xdr:row>
      <xdr:rowOff>15240</xdr:rowOff>
    </xdr:to>
    <xdr:pic>
      <xdr:nvPicPr>
        <xdr:cNvPr id="70895" name="CheckBox12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2960" y="628650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91440</xdr:colOff>
      <xdr:row>19</xdr:row>
      <xdr:rowOff>15240</xdr:rowOff>
    </xdr:from>
    <xdr:to>
      <xdr:col>7</xdr:col>
      <xdr:colOff>7620</xdr:colOff>
      <xdr:row>19</xdr:row>
      <xdr:rowOff>15240</xdr:rowOff>
    </xdr:to>
    <xdr:pic>
      <xdr:nvPicPr>
        <xdr:cNvPr id="70896" name="CheckBox12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0" y="6286500"/>
          <a:ext cx="236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99060</xdr:colOff>
      <xdr:row>3</xdr:row>
      <xdr:rowOff>312420</xdr:rowOff>
    </xdr:from>
    <xdr:to>
      <xdr:col>8</xdr:col>
      <xdr:colOff>1463040</xdr:colOff>
      <xdr:row>5</xdr:row>
      <xdr:rowOff>1653540</xdr:rowOff>
    </xdr:to>
    <xdr:pic>
      <xdr:nvPicPr>
        <xdr:cNvPr id="65549" name="Grafik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1066800"/>
          <a:ext cx="15400020" cy="463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312420</xdr:rowOff>
    </xdr:from>
    <xdr:to>
      <xdr:col>7</xdr:col>
      <xdr:colOff>411480</xdr:colOff>
      <xdr:row>14</xdr:row>
      <xdr:rowOff>1501140</xdr:rowOff>
    </xdr:to>
    <xdr:pic>
      <xdr:nvPicPr>
        <xdr:cNvPr id="65550" name="Grafik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1880" y="9334500"/>
          <a:ext cx="9098280" cy="423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D17"/>
  <sheetViews>
    <sheetView tabSelected="1" zoomScale="70" zoomScaleNormal="70" zoomScaleSheetLayoutView="55" workbookViewId="0">
      <selection activeCell="A3" sqref="A3"/>
    </sheetView>
  </sheetViews>
  <sheetFormatPr baseColWidth="10" defaultColWidth="11.44140625" defaultRowHeight="13.8" x14ac:dyDescent="0.25"/>
  <cols>
    <col min="1" max="1" width="182.109375" style="83" customWidth="1"/>
    <col min="2" max="2" width="19.77734375" style="83" customWidth="1"/>
    <col min="3" max="3" width="22" style="83" customWidth="1"/>
    <col min="4" max="4" width="23.33203125" style="83" customWidth="1"/>
    <col min="5" max="16384" width="11.44140625" style="83"/>
  </cols>
  <sheetData>
    <row r="1" spans="1:4" ht="123" customHeight="1" x14ac:dyDescent="0.35">
      <c r="A1" s="215" t="s">
        <v>94</v>
      </c>
    </row>
    <row r="2" spans="1:4" ht="27" customHeight="1" x14ac:dyDescent="0.35">
      <c r="A2" s="215"/>
    </row>
    <row r="3" spans="1:4" ht="34.5" customHeight="1" x14ac:dyDescent="0.25">
      <c r="A3" s="161" t="s">
        <v>231</v>
      </c>
    </row>
    <row r="4" spans="1:4" ht="82.8" x14ac:dyDescent="0.25">
      <c r="A4" s="163" t="s">
        <v>232</v>
      </c>
    </row>
    <row r="5" spans="1:4" ht="26.25" customHeight="1" thickBot="1" x14ac:dyDescent="0.3">
      <c r="A5" s="162" t="s">
        <v>93</v>
      </c>
    </row>
    <row r="6" spans="1:4" ht="48" customHeight="1" thickBot="1" x14ac:dyDescent="0.3">
      <c r="A6" s="164" t="s">
        <v>185</v>
      </c>
      <c r="B6" s="302" t="s">
        <v>143</v>
      </c>
      <c r="C6" s="302" t="s">
        <v>144</v>
      </c>
      <c r="D6" s="303" t="s">
        <v>145</v>
      </c>
    </row>
    <row r="7" spans="1:4" ht="76.5" customHeight="1" x14ac:dyDescent="0.25">
      <c r="B7" s="235"/>
      <c r="C7" s="235"/>
      <c r="D7" s="235"/>
    </row>
    <row r="8" spans="1:4" ht="87.75" customHeight="1" x14ac:dyDescent="0.25">
      <c r="B8" s="234"/>
      <c r="C8" s="234"/>
      <c r="D8" s="234"/>
    </row>
    <row r="9" spans="1:4" ht="126.45" customHeight="1" x14ac:dyDescent="0.25">
      <c r="B9" s="234"/>
      <c r="C9" s="234"/>
      <c r="D9" s="234"/>
    </row>
    <row r="10" spans="1:4" ht="110.25" customHeight="1" x14ac:dyDescent="0.25">
      <c r="B10" s="234"/>
      <c r="C10" s="234"/>
      <c r="D10" s="234"/>
    </row>
    <row r="11" spans="1:4" ht="26.25" customHeight="1" x14ac:dyDescent="0.25">
      <c r="A11" s="162" t="s">
        <v>92</v>
      </c>
    </row>
    <row r="12" spans="1:4" ht="50.55" customHeight="1" x14ac:dyDescent="0.25">
      <c r="A12" s="165" t="s">
        <v>240</v>
      </c>
    </row>
    <row r="13" spans="1:4" ht="26.25" customHeight="1" x14ac:dyDescent="0.25">
      <c r="A13" s="162" t="s">
        <v>91</v>
      </c>
    </row>
    <row r="14" spans="1:4" ht="24" customHeight="1" x14ac:dyDescent="0.25">
      <c r="A14" s="163" t="s">
        <v>233</v>
      </c>
    </row>
    <row r="15" spans="1:4" ht="55.2" x14ac:dyDescent="0.25">
      <c r="A15" s="165" t="s">
        <v>223</v>
      </c>
    </row>
    <row r="16" spans="1:4" ht="24" customHeight="1" x14ac:dyDescent="0.25">
      <c r="A16" s="164" t="s">
        <v>222</v>
      </c>
    </row>
    <row r="17" spans="1:1" x14ac:dyDescent="0.25">
      <c r="A17" s="82"/>
    </row>
  </sheetData>
  <printOptions horizontalCentered="1"/>
  <pageMargins left="0.70866141732283472" right="0.70866141732283472" top="0.78740157480314965" bottom="0.78740157480314965" header="0.31496062992125984" footer="0.31496062992125984"/>
  <pageSetup paperSize="9" scale="54" orientation="landscape" r:id="rId1"/>
  <headerFooter alignWithMargins="0">
    <oddHeader>&amp;A</oddHeader>
    <oddFooter>&amp;C&amp;D</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6600"/>
  </sheetPr>
  <dimension ref="A1:N110"/>
  <sheetViews>
    <sheetView showGridLines="0" zoomScale="70" zoomScaleNormal="70" zoomScaleSheetLayoutView="40" workbookViewId="0"/>
  </sheetViews>
  <sheetFormatPr baseColWidth="10" defaultColWidth="11.44140625" defaultRowHeight="13.2" x14ac:dyDescent="0.25"/>
  <cols>
    <col min="1" max="1" width="22.77734375" style="169" customWidth="1"/>
    <col min="2" max="14" width="16.77734375" style="169" customWidth="1"/>
    <col min="15" max="16384" width="11.44140625" style="169"/>
  </cols>
  <sheetData>
    <row r="1" spans="1:14" s="167" customFormat="1" ht="19.95" customHeight="1" x14ac:dyDescent="0.3">
      <c r="A1" s="136" t="s">
        <v>102</v>
      </c>
      <c r="B1" s="166"/>
      <c r="C1" s="166"/>
      <c r="D1" s="166"/>
      <c r="E1" s="166"/>
      <c r="F1" s="166"/>
      <c r="G1" s="166"/>
      <c r="H1" s="166"/>
      <c r="I1" s="166"/>
      <c r="J1" s="166"/>
      <c r="K1" s="166"/>
      <c r="L1" s="166"/>
      <c r="M1" s="166"/>
      <c r="N1" s="166"/>
    </row>
    <row r="2" spans="1:14" ht="19.95" customHeight="1" x14ac:dyDescent="0.25">
      <c r="A2" s="328" t="s">
        <v>95</v>
      </c>
      <c r="B2" s="490"/>
      <c r="C2" s="490"/>
      <c r="D2" s="190"/>
      <c r="E2" s="183"/>
      <c r="F2" s="183"/>
      <c r="G2" s="183"/>
      <c r="H2" s="183"/>
      <c r="I2" s="183"/>
      <c r="J2" s="183"/>
      <c r="K2" s="183"/>
      <c r="L2" s="171"/>
      <c r="M2" s="171"/>
      <c r="N2" s="171"/>
    </row>
    <row r="3" spans="1:14" ht="60" customHeight="1" x14ac:dyDescent="0.25">
      <c r="A3" s="192"/>
      <c r="B3" s="192"/>
      <c r="C3" s="192"/>
      <c r="D3" s="192"/>
      <c r="E3" s="255"/>
      <c r="F3" s="183"/>
      <c r="G3" s="183"/>
      <c r="H3" s="183"/>
      <c r="I3" s="183"/>
      <c r="J3" s="183"/>
      <c r="K3" s="183"/>
      <c r="L3" s="171"/>
      <c r="M3" s="171"/>
      <c r="N3" s="171"/>
    </row>
    <row r="4" spans="1:14" ht="45" customHeight="1" x14ac:dyDescent="0.25">
      <c r="A4" s="329" t="s">
        <v>179</v>
      </c>
      <c r="B4" s="466"/>
      <c r="C4" s="467"/>
      <c r="D4" s="471"/>
      <c r="E4" s="472"/>
      <c r="F4" s="188"/>
      <c r="G4" s="188"/>
      <c r="H4" s="188"/>
      <c r="I4" s="188"/>
      <c r="J4" s="188"/>
      <c r="K4" s="188"/>
      <c r="L4" s="171"/>
      <c r="M4" s="171"/>
      <c r="N4" s="171"/>
    </row>
    <row r="5" spans="1:14" ht="45" customHeight="1" x14ac:dyDescent="0.25">
      <c r="A5" s="329" t="s">
        <v>13</v>
      </c>
      <c r="B5" s="491"/>
      <c r="C5" s="492"/>
      <c r="D5" s="189"/>
      <c r="E5" s="184"/>
      <c r="F5" s="468"/>
      <c r="G5" s="468"/>
      <c r="H5" s="468"/>
      <c r="I5" s="468"/>
      <c r="J5" s="468"/>
      <c r="K5" s="468"/>
      <c r="L5" s="171"/>
      <c r="M5" s="171"/>
      <c r="N5" s="171"/>
    </row>
    <row r="6" spans="1:14" ht="19.95" customHeight="1" thickBot="1" x14ac:dyDescent="0.3">
      <c r="A6" s="170"/>
      <c r="D6" s="168"/>
      <c r="E6" s="168"/>
      <c r="F6" s="168"/>
      <c r="G6" s="168"/>
      <c r="H6" s="168"/>
      <c r="I6" s="168"/>
      <c r="J6" s="168"/>
      <c r="K6" s="168"/>
      <c r="L6" s="168"/>
      <c r="M6" s="168"/>
      <c r="N6" s="168"/>
    </row>
    <row r="7" spans="1:14" s="170" customFormat="1" ht="19.95" customHeight="1" thickBot="1" x14ac:dyDescent="0.3">
      <c r="A7" s="191"/>
      <c r="B7" s="473" t="s">
        <v>108</v>
      </c>
      <c r="C7" s="474"/>
      <c r="D7" s="474"/>
      <c r="E7" s="481"/>
      <c r="F7" s="473" t="s">
        <v>109</v>
      </c>
      <c r="G7" s="474"/>
      <c r="H7" s="474"/>
      <c r="I7" s="474"/>
      <c r="J7" s="474"/>
      <c r="K7" s="474"/>
      <c r="L7" s="475" t="s">
        <v>112</v>
      </c>
      <c r="M7" s="476"/>
      <c r="N7" s="487"/>
    </row>
    <row r="8" spans="1:14" ht="19.95" customHeight="1" thickBot="1" x14ac:dyDescent="0.3">
      <c r="A8" s="177"/>
      <c r="B8" s="489"/>
      <c r="C8" s="489"/>
      <c r="D8" s="489"/>
      <c r="E8" s="489"/>
      <c r="F8" s="489"/>
      <c r="G8" s="489"/>
      <c r="H8" s="489"/>
      <c r="I8" s="489"/>
      <c r="J8" s="479"/>
      <c r="K8" s="485"/>
      <c r="L8" s="477"/>
      <c r="M8" s="478"/>
      <c r="N8" s="488"/>
    </row>
    <row r="9" spans="1:14" ht="19.95" customHeight="1" thickBot="1" x14ac:dyDescent="0.3">
      <c r="A9" s="178" t="s">
        <v>100</v>
      </c>
      <c r="B9" s="330" t="s">
        <v>96</v>
      </c>
      <c r="C9" s="330" t="s">
        <v>97</v>
      </c>
      <c r="D9" s="330" t="s">
        <v>96</v>
      </c>
      <c r="E9" s="330" t="s">
        <v>97</v>
      </c>
      <c r="F9" s="330" t="s">
        <v>96</v>
      </c>
      <c r="G9" s="330" t="s">
        <v>97</v>
      </c>
      <c r="H9" s="330" t="s">
        <v>96</v>
      </c>
      <c r="I9" s="330" t="s">
        <v>97</v>
      </c>
      <c r="J9" s="330" t="s">
        <v>96</v>
      </c>
      <c r="K9" s="330" t="s">
        <v>97</v>
      </c>
      <c r="L9" s="175" t="s">
        <v>98</v>
      </c>
      <c r="M9" s="216" t="s">
        <v>99</v>
      </c>
      <c r="N9" s="292" t="s">
        <v>101</v>
      </c>
    </row>
    <row r="10" spans="1:14" ht="19.95" customHeight="1" thickBot="1" x14ac:dyDescent="0.3">
      <c r="A10" s="176">
        <v>1</v>
      </c>
      <c r="B10" s="410"/>
      <c r="C10" s="198"/>
      <c r="D10" s="198"/>
      <c r="E10" s="198"/>
      <c r="F10" s="198"/>
      <c r="G10" s="198"/>
      <c r="H10" s="198"/>
      <c r="I10" s="198"/>
      <c r="J10" s="198"/>
      <c r="K10" s="198"/>
      <c r="L10" s="172">
        <f>B10+D10+F10+H10+J10</f>
        <v>0</v>
      </c>
      <c r="M10" s="172">
        <f>C10+E10+G10+I10+K10</f>
        <v>0</v>
      </c>
      <c r="N10" s="291">
        <f>(L10+M10)/2</f>
        <v>0</v>
      </c>
    </row>
    <row r="11" spans="1:14" ht="19.95" customHeight="1" thickBot="1" x14ac:dyDescent="0.3">
      <c r="A11" s="217">
        <v>2</v>
      </c>
      <c r="B11" s="199"/>
      <c r="C11" s="200"/>
      <c r="D11" s="200"/>
      <c r="E11" s="200"/>
      <c r="F11" s="198"/>
      <c r="G11" s="198"/>
      <c r="H11" s="198"/>
      <c r="I11" s="198"/>
      <c r="J11" s="198"/>
      <c r="K11" s="198"/>
      <c r="L11" s="172">
        <f>F11+H11+J11</f>
        <v>0</v>
      </c>
      <c r="M11" s="172">
        <f>G11+I11+K11</f>
        <v>0</v>
      </c>
      <c r="N11" s="291">
        <f t="shared" ref="N11:N19" si="0">(L11+M11)/2</f>
        <v>0</v>
      </c>
    </row>
    <row r="12" spans="1:14" ht="19.95" customHeight="1" thickBot="1" x14ac:dyDescent="0.3">
      <c r="A12" s="217">
        <v>3</v>
      </c>
      <c r="B12" s="199"/>
      <c r="C12" s="200"/>
      <c r="D12" s="200"/>
      <c r="E12" s="200"/>
      <c r="F12" s="198"/>
      <c r="G12" s="198"/>
      <c r="H12" s="198"/>
      <c r="I12" s="198"/>
      <c r="J12" s="198"/>
      <c r="K12" s="198"/>
      <c r="L12" s="172">
        <f t="shared" ref="L12:L19" si="1">F12+H12+J12</f>
        <v>0</v>
      </c>
      <c r="M12" s="172">
        <f t="shared" ref="M12:M19" si="2">G12+I12+K12</f>
        <v>0</v>
      </c>
      <c r="N12" s="291">
        <f t="shared" si="0"/>
        <v>0</v>
      </c>
    </row>
    <row r="13" spans="1:14" ht="19.95" customHeight="1" thickBot="1" x14ac:dyDescent="0.3">
      <c r="A13" s="176">
        <v>4</v>
      </c>
      <c r="B13" s="199"/>
      <c r="C13" s="200"/>
      <c r="D13" s="200"/>
      <c r="E13" s="200"/>
      <c r="F13" s="198"/>
      <c r="G13" s="198"/>
      <c r="H13" s="198"/>
      <c r="I13" s="198"/>
      <c r="J13" s="198"/>
      <c r="K13" s="198"/>
      <c r="L13" s="172">
        <f t="shared" si="1"/>
        <v>0</v>
      </c>
      <c r="M13" s="172">
        <f t="shared" si="2"/>
        <v>0</v>
      </c>
      <c r="N13" s="291">
        <f t="shared" si="0"/>
        <v>0</v>
      </c>
    </row>
    <row r="14" spans="1:14" ht="19.95" customHeight="1" thickBot="1" x14ac:dyDescent="0.3">
      <c r="A14" s="217">
        <v>5</v>
      </c>
      <c r="B14" s="199"/>
      <c r="C14" s="200"/>
      <c r="D14" s="200"/>
      <c r="E14" s="200"/>
      <c r="F14" s="198"/>
      <c r="G14" s="198"/>
      <c r="H14" s="198"/>
      <c r="I14" s="198"/>
      <c r="J14" s="198"/>
      <c r="K14" s="198"/>
      <c r="L14" s="172">
        <f t="shared" si="1"/>
        <v>0</v>
      </c>
      <c r="M14" s="172">
        <f t="shared" si="2"/>
        <v>0</v>
      </c>
      <c r="N14" s="291">
        <f t="shared" si="0"/>
        <v>0</v>
      </c>
    </row>
    <row r="15" spans="1:14" ht="19.95" customHeight="1" thickBot="1" x14ac:dyDescent="0.3">
      <c r="A15" s="217">
        <v>6</v>
      </c>
      <c r="B15" s="199"/>
      <c r="C15" s="200"/>
      <c r="D15" s="200"/>
      <c r="E15" s="200"/>
      <c r="F15" s="198"/>
      <c r="G15" s="198"/>
      <c r="H15" s="198"/>
      <c r="I15" s="198"/>
      <c r="J15" s="198"/>
      <c r="K15" s="198"/>
      <c r="L15" s="172">
        <f t="shared" si="1"/>
        <v>0</v>
      </c>
      <c r="M15" s="172">
        <f t="shared" si="2"/>
        <v>0</v>
      </c>
      <c r="N15" s="291">
        <f t="shared" si="0"/>
        <v>0</v>
      </c>
    </row>
    <row r="16" spans="1:14" ht="19.95" customHeight="1" thickBot="1" x14ac:dyDescent="0.3">
      <c r="A16" s="176">
        <v>7</v>
      </c>
      <c r="B16" s="199"/>
      <c r="C16" s="200"/>
      <c r="D16" s="200"/>
      <c r="E16" s="200"/>
      <c r="F16" s="198"/>
      <c r="G16" s="198"/>
      <c r="H16" s="198"/>
      <c r="I16" s="198"/>
      <c r="J16" s="198"/>
      <c r="K16" s="198"/>
      <c r="L16" s="172">
        <f t="shared" si="1"/>
        <v>0</v>
      </c>
      <c r="M16" s="172">
        <f t="shared" si="2"/>
        <v>0</v>
      </c>
      <c r="N16" s="291">
        <f t="shared" si="0"/>
        <v>0</v>
      </c>
    </row>
    <row r="17" spans="1:14" ht="19.95" customHeight="1" thickBot="1" x14ac:dyDescent="0.3">
      <c r="A17" s="217">
        <v>8</v>
      </c>
      <c r="B17" s="181"/>
      <c r="C17" s="182"/>
      <c r="D17" s="182"/>
      <c r="E17" s="182"/>
      <c r="F17" s="198"/>
      <c r="G17" s="198"/>
      <c r="H17" s="198"/>
      <c r="I17" s="198"/>
      <c r="J17" s="198"/>
      <c r="K17" s="198"/>
      <c r="L17" s="172">
        <f t="shared" si="1"/>
        <v>0</v>
      </c>
      <c r="M17" s="172">
        <f t="shared" si="2"/>
        <v>0</v>
      </c>
      <c r="N17" s="291">
        <f t="shared" si="0"/>
        <v>0</v>
      </c>
    </row>
    <row r="18" spans="1:14" ht="19.95" customHeight="1" thickBot="1" x14ac:dyDescent="0.3">
      <c r="A18" s="217">
        <v>9</v>
      </c>
      <c r="B18" s="181"/>
      <c r="C18" s="182"/>
      <c r="D18" s="182"/>
      <c r="E18" s="182"/>
      <c r="F18" s="198"/>
      <c r="G18" s="198"/>
      <c r="H18" s="198"/>
      <c r="I18" s="198"/>
      <c r="J18" s="198"/>
      <c r="K18" s="198"/>
      <c r="L18" s="172">
        <f t="shared" si="1"/>
        <v>0</v>
      </c>
      <c r="M18" s="172">
        <f t="shared" si="2"/>
        <v>0</v>
      </c>
      <c r="N18" s="291">
        <f t="shared" si="0"/>
        <v>0</v>
      </c>
    </row>
    <row r="19" spans="1:14" ht="19.95" customHeight="1" thickBot="1" x14ac:dyDescent="0.3">
      <c r="A19" s="176">
        <v>10</v>
      </c>
      <c r="B19" s="181"/>
      <c r="C19" s="182"/>
      <c r="D19" s="182"/>
      <c r="E19" s="182"/>
      <c r="F19" s="198"/>
      <c r="G19" s="198"/>
      <c r="H19" s="198"/>
      <c r="I19" s="198"/>
      <c r="J19" s="198"/>
      <c r="K19" s="198"/>
      <c r="L19" s="172">
        <f t="shared" si="1"/>
        <v>0</v>
      </c>
      <c r="M19" s="172">
        <f t="shared" si="2"/>
        <v>0</v>
      </c>
      <c r="N19" s="291">
        <f t="shared" si="0"/>
        <v>0</v>
      </c>
    </row>
    <row r="20" spans="1:14" ht="19.95" customHeight="1" thickBot="1" x14ac:dyDescent="0.35">
      <c r="A20" s="469" t="s">
        <v>175</v>
      </c>
      <c r="B20" s="470"/>
      <c r="C20" s="470"/>
      <c r="D20" s="470"/>
      <c r="E20" s="470"/>
      <c r="F20" s="470"/>
      <c r="G20" s="470"/>
      <c r="H20" s="470"/>
      <c r="I20" s="470"/>
      <c r="J20" s="470"/>
      <c r="K20" s="486"/>
      <c r="L20" s="300">
        <f>SUM(L10:L19)</f>
        <v>0</v>
      </c>
      <c r="M20" s="300">
        <f>SUM(M10:M19)</f>
        <v>0</v>
      </c>
      <c r="N20" s="301">
        <f>SUM(N10:N19)</f>
        <v>0</v>
      </c>
    </row>
    <row r="21" spans="1:14" ht="60" customHeight="1" x14ac:dyDescent="0.25">
      <c r="A21" s="185"/>
      <c r="B21" s="185"/>
      <c r="C21" s="185"/>
      <c r="D21" s="185"/>
      <c r="E21" s="185"/>
      <c r="F21" s="185"/>
      <c r="G21" s="185"/>
      <c r="H21" s="185"/>
      <c r="I21" s="185"/>
      <c r="J21" s="185"/>
      <c r="K21" s="185"/>
      <c r="L21" s="185"/>
      <c r="M21" s="185"/>
      <c r="N21" s="185"/>
    </row>
    <row r="22" spans="1:14" ht="45" customHeight="1" x14ac:dyDescent="0.25">
      <c r="A22" s="329" t="s">
        <v>179</v>
      </c>
      <c r="B22" s="466"/>
      <c r="C22" s="467"/>
      <c r="D22" s="471"/>
      <c r="E22" s="472"/>
      <c r="F22" s="188"/>
      <c r="G22" s="188"/>
      <c r="H22" s="188"/>
      <c r="I22" s="188"/>
      <c r="J22" s="188"/>
      <c r="K22" s="188"/>
      <c r="L22" s="171"/>
      <c r="M22" s="171"/>
      <c r="N22" s="171"/>
    </row>
    <row r="23" spans="1:14" ht="45" customHeight="1" x14ac:dyDescent="0.25">
      <c r="A23" s="329" t="s">
        <v>13</v>
      </c>
      <c r="B23" s="466"/>
      <c r="C23" s="467"/>
      <c r="D23" s="189"/>
      <c r="E23" s="184"/>
      <c r="F23" s="468"/>
      <c r="G23" s="468"/>
      <c r="H23" s="468"/>
      <c r="I23" s="468"/>
      <c r="J23" s="468"/>
      <c r="K23" s="468"/>
      <c r="L23" s="171"/>
      <c r="M23" s="171"/>
      <c r="N23" s="171"/>
    </row>
    <row r="24" spans="1:14" ht="19.95" customHeight="1" thickBot="1" x14ac:dyDescent="0.3">
      <c r="D24" s="168"/>
      <c r="E24" s="168"/>
      <c r="F24" s="168"/>
      <c r="G24" s="168"/>
      <c r="H24" s="168"/>
      <c r="I24" s="168"/>
      <c r="J24" s="168"/>
      <c r="K24" s="168"/>
      <c r="L24" s="168"/>
      <c r="M24" s="168"/>
      <c r="N24" s="168"/>
    </row>
    <row r="25" spans="1:14" ht="19.95" customHeight="1" thickBot="1" x14ac:dyDescent="0.3">
      <c r="A25" s="191"/>
      <c r="B25" s="473" t="s">
        <v>108</v>
      </c>
      <c r="C25" s="474"/>
      <c r="D25" s="474"/>
      <c r="E25" s="481"/>
      <c r="F25" s="473" t="s">
        <v>109</v>
      </c>
      <c r="G25" s="474"/>
      <c r="H25" s="474"/>
      <c r="I25" s="474"/>
      <c r="J25" s="474"/>
      <c r="K25" s="474"/>
      <c r="L25" s="475" t="s">
        <v>112</v>
      </c>
      <c r="M25" s="476"/>
      <c r="N25" s="476"/>
    </row>
    <row r="26" spans="1:14" ht="19.95" customHeight="1" thickBot="1" x14ac:dyDescent="0.3">
      <c r="A26" s="177"/>
      <c r="B26" s="489"/>
      <c r="C26" s="489"/>
      <c r="D26" s="489"/>
      <c r="E26" s="489"/>
      <c r="F26" s="479"/>
      <c r="G26" s="480"/>
      <c r="H26" s="482"/>
      <c r="I26" s="483"/>
      <c r="J26" s="482"/>
      <c r="K26" s="484"/>
      <c r="L26" s="477"/>
      <c r="M26" s="478"/>
      <c r="N26" s="478"/>
    </row>
    <row r="27" spans="1:14" ht="19.95" customHeight="1" thickBot="1" x14ac:dyDescent="0.3">
      <c r="A27" s="178" t="s">
        <v>100</v>
      </c>
      <c r="B27" s="330" t="s">
        <v>96</v>
      </c>
      <c r="C27" s="330" t="s">
        <v>97</v>
      </c>
      <c r="D27" s="330" t="s">
        <v>96</v>
      </c>
      <c r="E27" s="330" t="s">
        <v>97</v>
      </c>
      <c r="F27" s="330" t="s">
        <v>96</v>
      </c>
      <c r="G27" s="330" t="s">
        <v>97</v>
      </c>
      <c r="H27" s="330" t="s">
        <v>96</v>
      </c>
      <c r="I27" s="330" t="s">
        <v>97</v>
      </c>
      <c r="J27" s="330" t="s">
        <v>96</v>
      </c>
      <c r="K27" s="330" t="s">
        <v>97</v>
      </c>
      <c r="L27" s="175" t="s">
        <v>98</v>
      </c>
      <c r="M27" s="216" t="s">
        <v>99</v>
      </c>
      <c r="N27" s="292" t="s">
        <v>101</v>
      </c>
    </row>
    <row r="28" spans="1:14" ht="19.95" customHeight="1" thickBot="1" x14ac:dyDescent="0.3">
      <c r="A28" s="176">
        <v>1</v>
      </c>
      <c r="B28" s="410"/>
      <c r="C28" s="198"/>
      <c r="D28" s="198"/>
      <c r="E28" s="198"/>
      <c r="F28" s="213"/>
      <c r="G28" s="213"/>
      <c r="H28" s="213"/>
      <c r="I28" s="213"/>
      <c r="J28" s="213"/>
      <c r="K28" s="213"/>
      <c r="L28" s="172">
        <f>SUM(B28+D28+F28+H28+J28)</f>
        <v>0</v>
      </c>
      <c r="M28" s="172">
        <f>SUM(C28+E28+G28+I28+K28)</f>
        <v>0</v>
      </c>
      <c r="N28" s="291">
        <f>(L28+M28)/2</f>
        <v>0</v>
      </c>
    </row>
    <row r="29" spans="1:14" ht="19.95" customHeight="1" thickBot="1" x14ac:dyDescent="0.3">
      <c r="A29" s="217">
        <v>2</v>
      </c>
      <c r="B29" s="199"/>
      <c r="C29" s="200"/>
      <c r="D29" s="200"/>
      <c r="E29" s="200"/>
      <c r="F29" s="198"/>
      <c r="G29" s="198"/>
      <c r="H29" s="214"/>
      <c r="I29" s="214"/>
      <c r="J29" s="214"/>
      <c r="K29" s="214"/>
      <c r="L29" s="172">
        <f t="shared" ref="L29:M37" si="3">SUM(B29+D29+F29+H29+J29)</f>
        <v>0</v>
      </c>
      <c r="M29" s="172">
        <f t="shared" si="3"/>
        <v>0</v>
      </c>
      <c r="N29" s="291">
        <f t="shared" ref="N29:N37" si="4">(L29+M29)/2</f>
        <v>0</v>
      </c>
    </row>
    <row r="30" spans="1:14" ht="19.95" customHeight="1" thickBot="1" x14ac:dyDescent="0.3">
      <c r="A30" s="217">
        <v>3</v>
      </c>
      <c r="B30" s="199"/>
      <c r="C30" s="200"/>
      <c r="D30" s="200"/>
      <c r="E30" s="200"/>
      <c r="F30" s="198"/>
      <c r="G30" s="198"/>
      <c r="H30" s="198"/>
      <c r="I30" s="198"/>
      <c r="J30" s="214"/>
      <c r="K30" s="214"/>
      <c r="L30" s="172">
        <f t="shared" si="3"/>
        <v>0</v>
      </c>
      <c r="M30" s="172">
        <f t="shared" si="3"/>
        <v>0</v>
      </c>
      <c r="N30" s="291">
        <f t="shared" si="4"/>
        <v>0</v>
      </c>
    </row>
    <row r="31" spans="1:14" ht="19.95" customHeight="1" thickBot="1" x14ac:dyDescent="0.3">
      <c r="A31" s="176">
        <v>4</v>
      </c>
      <c r="B31" s="199"/>
      <c r="C31" s="200"/>
      <c r="D31" s="200"/>
      <c r="E31" s="200"/>
      <c r="F31" s="198"/>
      <c r="G31" s="198"/>
      <c r="H31" s="214"/>
      <c r="I31" s="214"/>
      <c r="J31" s="214"/>
      <c r="K31" s="214"/>
      <c r="L31" s="172">
        <f t="shared" si="3"/>
        <v>0</v>
      </c>
      <c r="M31" s="172">
        <f t="shared" si="3"/>
        <v>0</v>
      </c>
      <c r="N31" s="291">
        <f t="shared" si="4"/>
        <v>0</v>
      </c>
    </row>
    <row r="32" spans="1:14" ht="19.95" customHeight="1" thickBot="1" x14ac:dyDescent="0.3">
      <c r="A32" s="217">
        <v>5</v>
      </c>
      <c r="B32" s="199"/>
      <c r="C32" s="200"/>
      <c r="D32" s="200"/>
      <c r="E32" s="200"/>
      <c r="F32" s="198"/>
      <c r="G32" s="198"/>
      <c r="H32" s="198"/>
      <c r="I32" s="198"/>
      <c r="J32" s="214"/>
      <c r="K32" s="214"/>
      <c r="L32" s="172">
        <f t="shared" si="3"/>
        <v>0</v>
      </c>
      <c r="M32" s="172">
        <f t="shared" si="3"/>
        <v>0</v>
      </c>
      <c r="N32" s="291">
        <f t="shared" si="4"/>
        <v>0</v>
      </c>
    </row>
    <row r="33" spans="1:14" ht="19.95" customHeight="1" thickBot="1" x14ac:dyDescent="0.3">
      <c r="A33" s="217">
        <v>6</v>
      </c>
      <c r="B33" s="199"/>
      <c r="C33" s="200"/>
      <c r="D33" s="200"/>
      <c r="E33" s="200"/>
      <c r="F33" s="198"/>
      <c r="G33" s="198"/>
      <c r="H33" s="214"/>
      <c r="I33" s="214"/>
      <c r="J33" s="214"/>
      <c r="K33" s="214"/>
      <c r="L33" s="172">
        <f t="shared" si="3"/>
        <v>0</v>
      </c>
      <c r="M33" s="172">
        <f t="shared" si="3"/>
        <v>0</v>
      </c>
      <c r="N33" s="291">
        <f t="shared" si="4"/>
        <v>0</v>
      </c>
    </row>
    <row r="34" spans="1:14" ht="19.95" customHeight="1" thickBot="1" x14ac:dyDescent="0.3">
      <c r="A34" s="176">
        <v>7</v>
      </c>
      <c r="B34" s="199"/>
      <c r="C34" s="200"/>
      <c r="D34" s="200"/>
      <c r="E34" s="200"/>
      <c r="F34" s="198"/>
      <c r="G34" s="198"/>
      <c r="H34" s="198"/>
      <c r="I34" s="198"/>
      <c r="J34" s="214"/>
      <c r="K34" s="214"/>
      <c r="L34" s="172">
        <f t="shared" si="3"/>
        <v>0</v>
      </c>
      <c r="M34" s="172">
        <f t="shared" si="3"/>
        <v>0</v>
      </c>
      <c r="N34" s="291">
        <f t="shared" si="4"/>
        <v>0</v>
      </c>
    </row>
    <row r="35" spans="1:14" ht="19.95" customHeight="1" thickBot="1" x14ac:dyDescent="0.3">
      <c r="A35" s="217">
        <v>8</v>
      </c>
      <c r="B35" s="199"/>
      <c r="C35" s="200"/>
      <c r="D35" s="200"/>
      <c r="E35" s="200"/>
      <c r="F35" s="198"/>
      <c r="G35" s="198"/>
      <c r="H35" s="214"/>
      <c r="I35" s="214"/>
      <c r="J35" s="214"/>
      <c r="K35" s="214"/>
      <c r="L35" s="172">
        <f t="shared" si="3"/>
        <v>0</v>
      </c>
      <c r="M35" s="172">
        <f t="shared" si="3"/>
        <v>0</v>
      </c>
      <c r="N35" s="291">
        <f t="shared" si="4"/>
        <v>0</v>
      </c>
    </row>
    <row r="36" spans="1:14" ht="19.95" customHeight="1" thickBot="1" x14ac:dyDescent="0.3">
      <c r="A36" s="217">
        <v>9</v>
      </c>
      <c r="B36" s="199"/>
      <c r="C36" s="200"/>
      <c r="D36" s="200"/>
      <c r="E36" s="200"/>
      <c r="F36" s="198"/>
      <c r="G36" s="198"/>
      <c r="H36" s="198"/>
      <c r="I36" s="198"/>
      <c r="J36" s="214"/>
      <c r="K36" s="214"/>
      <c r="L36" s="172">
        <f t="shared" si="3"/>
        <v>0</v>
      </c>
      <c r="M36" s="172">
        <f t="shared" si="3"/>
        <v>0</v>
      </c>
      <c r="N36" s="291">
        <f t="shared" si="4"/>
        <v>0</v>
      </c>
    </row>
    <row r="37" spans="1:14" ht="19.95" customHeight="1" thickBot="1" x14ac:dyDescent="0.3">
      <c r="A37" s="176">
        <v>10</v>
      </c>
      <c r="B37" s="199"/>
      <c r="C37" s="200"/>
      <c r="D37" s="200"/>
      <c r="E37" s="200"/>
      <c r="F37" s="198"/>
      <c r="G37" s="198"/>
      <c r="H37" s="214"/>
      <c r="I37" s="214"/>
      <c r="J37" s="214"/>
      <c r="K37" s="214"/>
      <c r="L37" s="172">
        <f t="shared" si="3"/>
        <v>0</v>
      </c>
      <c r="M37" s="172">
        <f t="shared" si="3"/>
        <v>0</v>
      </c>
      <c r="N37" s="291">
        <f t="shared" si="4"/>
        <v>0</v>
      </c>
    </row>
    <row r="38" spans="1:14" ht="19.95" customHeight="1" thickBot="1" x14ac:dyDescent="0.35">
      <c r="A38" s="469" t="s">
        <v>114</v>
      </c>
      <c r="B38" s="470"/>
      <c r="C38" s="470"/>
      <c r="D38" s="470"/>
      <c r="E38" s="470"/>
      <c r="F38" s="470"/>
      <c r="G38" s="470"/>
      <c r="H38" s="470"/>
      <c r="I38" s="470"/>
      <c r="J38" s="470"/>
      <c r="K38" s="470"/>
      <c r="L38" s="300">
        <f>SUM(L28:L37)</f>
        <v>0</v>
      </c>
      <c r="M38" s="300">
        <f>SUM(M28:M37)</f>
        <v>0</v>
      </c>
      <c r="N38" s="301">
        <f>SUM(N28:N37)</f>
        <v>0</v>
      </c>
    </row>
    <row r="39" spans="1:14" ht="60" customHeight="1" x14ac:dyDescent="0.25">
      <c r="A39" s="185"/>
      <c r="B39" s="185"/>
      <c r="C39" s="185"/>
      <c r="D39" s="185"/>
      <c r="E39" s="185"/>
      <c r="F39" s="185"/>
      <c r="G39" s="185"/>
      <c r="H39" s="185"/>
      <c r="I39" s="185"/>
      <c r="J39" s="185"/>
      <c r="K39" s="185"/>
      <c r="L39" s="185"/>
      <c r="M39" s="185"/>
      <c r="N39" s="185"/>
    </row>
    <row r="40" spans="1:14" ht="45" customHeight="1" x14ac:dyDescent="0.25">
      <c r="A40" s="329" t="s">
        <v>179</v>
      </c>
      <c r="B40" s="466"/>
      <c r="C40" s="467"/>
      <c r="D40" s="471"/>
      <c r="E40" s="472"/>
      <c r="F40" s="188"/>
      <c r="G40" s="188"/>
      <c r="H40" s="188"/>
      <c r="I40" s="188"/>
      <c r="J40" s="188"/>
      <c r="K40" s="188"/>
      <c r="L40" s="171"/>
      <c r="M40" s="171"/>
      <c r="N40" s="171"/>
    </row>
    <row r="41" spans="1:14" ht="45" customHeight="1" x14ac:dyDescent="0.25">
      <c r="A41" s="329" t="s">
        <v>13</v>
      </c>
      <c r="B41" s="466"/>
      <c r="C41" s="467"/>
      <c r="D41" s="189"/>
      <c r="E41" s="184"/>
      <c r="F41" s="468"/>
      <c r="G41" s="468"/>
      <c r="H41" s="468"/>
      <c r="I41" s="468"/>
      <c r="J41" s="468"/>
      <c r="K41" s="468"/>
      <c r="L41" s="171"/>
      <c r="M41" s="171"/>
      <c r="N41" s="171"/>
    </row>
    <row r="42" spans="1:14" ht="19.95" customHeight="1" thickBot="1" x14ac:dyDescent="0.3">
      <c r="D42" s="168"/>
      <c r="E42" s="168"/>
      <c r="F42" s="168"/>
      <c r="G42" s="168"/>
      <c r="H42" s="168"/>
      <c r="I42" s="168"/>
      <c r="J42" s="168"/>
      <c r="K42" s="168"/>
      <c r="L42" s="168"/>
      <c r="M42" s="168"/>
      <c r="N42" s="168"/>
    </row>
    <row r="43" spans="1:14" ht="19.95" customHeight="1" thickBot="1" x14ac:dyDescent="0.3">
      <c r="A43" s="191"/>
      <c r="B43" s="473" t="s">
        <v>108</v>
      </c>
      <c r="C43" s="474"/>
      <c r="D43" s="474"/>
      <c r="E43" s="481"/>
      <c r="F43" s="473" t="s">
        <v>109</v>
      </c>
      <c r="G43" s="474"/>
      <c r="H43" s="474"/>
      <c r="I43" s="474"/>
      <c r="J43" s="474"/>
      <c r="K43" s="474"/>
      <c r="L43" s="475" t="s">
        <v>112</v>
      </c>
      <c r="M43" s="476"/>
      <c r="N43" s="476"/>
    </row>
    <row r="44" spans="1:14" ht="19.95" customHeight="1" thickBot="1" x14ac:dyDescent="0.3">
      <c r="A44" s="177"/>
      <c r="B44" s="489"/>
      <c r="C44" s="489"/>
      <c r="D44" s="489"/>
      <c r="E44" s="489"/>
      <c r="F44" s="479"/>
      <c r="G44" s="480"/>
      <c r="H44" s="482"/>
      <c r="I44" s="483"/>
      <c r="J44" s="482"/>
      <c r="K44" s="484"/>
      <c r="L44" s="477"/>
      <c r="M44" s="478"/>
      <c r="N44" s="478"/>
    </row>
    <row r="45" spans="1:14" ht="19.95" customHeight="1" thickBot="1" x14ac:dyDescent="0.3">
      <c r="A45" s="178" t="s">
        <v>100</v>
      </c>
      <c r="B45" s="330" t="s">
        <v>96</v>
      </c>
      <c r="C45" s="330" t="s">
        <v>97</v>
      </c>
      <c r="D45" s="330" t="s">
        <v>96</v>
      </c>
      <c r="E45" s="330" t="s">
        <v>97</v>
      </c>
      <c r="F45" s="330" t="s">
        <v>96</v>
      </c>
      <c r="G45" s="330" t="s">
        <v>97</v>
      </c>
      <c r="H45" s="330" t="s">
        <v>96</v>
      </c>
      <c r="I45" s="330" t="s">
        <v>97</v>
      </c>
      <c r="J45" s="330" t="s">
        <v>96</v>
      </c>
      <c r="K45" s="330" t="s">
        <v>97</v>
      </c>
      <c r="L45" s="175" t="s">
        <v>98</v>
      </c>
      <c r="M45" s="216" t="s">
        <v>99</v>
      </c>
      <c r="N45" s="292" t="s">
        <v>101</v>
      </c>
    </row>
    <row r="46" spans="1:14" ht="19.95" customHeight="1" thickBot="1" x14ac:dyDescent="0.3">
      <c r="A46" s="176">
        <v>1</v>
      </c>
      <c r="B46" s="410"/>
      <c r="C46" s="198"/>
      <c r="D46" s="198"/>
      <c r="E46" s="198"/>
      <c r="F46" s="213"/>
      <c r="G46" s="213"/>
      <c r="H46" s="213"/>
      <c r="I46" s="213"/>
      <c r="J46" s="213"/>
      <c r="K46" s="213"/>
      <c r="L46" s="172">
        <f>SUM(B46,D46,F46,H46,J46)</f>
        <v>0</v>
      </c>
      <c r="M46" s="172">
        <f>SUM(C46,E46,G46,I46,K46)</f>
        <v>0</v>
      </c>
      <c r="N46" s="291">
        <f>(L46+M46)/2</f>
        <v>0</v>
      </c>
    </row>
    <row r="47" spans="1:14" ht="19.95" customHeight="1" thickBot="1" x14ac:dyDescent="0.3">
      <c r="A47" s="217">
        <v>2</v>
      </c>
      <c r="B47" s="199"/>
      <c r="C47" s="200"/>
      <c r="D47" s="200"/>
      <c r="E47" s="200"/>
      <c r="F47" s="213"/>
      <c r="G47" s="213"/>
      <c r="H47" s="214"/>
      <c r="I47" s="214"/>
      <c r="J47" s="214"/>
      <c r="K47" s="214"/>
      <c r="L47" s="172">
        <f t="shared" ref="L47:M54" si="5">SUM(B47,D47,F47,H47,J47)</f>
        <v>0</v>
      </c>
      <c r="M47" s="172">
        <f t="shared" si="5"/>
        <v>0</v>
      </c>
      <c r="N47" s="291">
        <f t="shared" ref="N47:N55" si="6">(L47+M47)/2</f>
        <v>0</v>
      </c>
    </row>
    <row r="48" spans="1:14" ht="19.95" customHeight="1" thickBot="1" x14ac:dyDescent="0.3">
      <c r="A48" s="217">
        <v>3</v>
      </c>
      <c r="B48" s="199"/>
      <c r="C48" s="200"/>
      <c r="D48" s="200"/>
      <c r="E48" s="200"/>
      <c r="F48" s="213"/>
      <c r="G48" s="213"/>
      <c r="H48" s="198"/>
      <c r="I48" s="198"/>
      <c r="J48" s="214"/>
      <c r="K48" s="214"/>
      <c r="L48" s="172">
        <f t="shared" si="5"/>
        <v>0</v>
      </c>
      <c r="M48" s="172">
        <f t="shared" si="5"/>
        <v>0</v>
      </c>
      <c r="N48" s="291">
        <f t="shared" si="6"/>
        <v>0</v>
      </c>
    </row>
    <row r="49" spans="1:14" ht="19.95" customHeight="1" thickBot="1" x14ac:dyDescent="0.3">
      <c r="A49" s="176">
        <v>4</v>
      </c>
      <c r="B49" s="199"/>
      <c r="C49" s="200"/>
      <c r="D49" s="200"/>
      <c r="E49" s="200"/>
      <c r="F49" s="213"/>
      <c r="G49" s="213"/>
      <c r="H49" s="214"/>
      <c r="I49" s="214"/>
      <c r="J49" s="214"/>
      <c r="K49" s="214"/>
      <c r="L49" s="172">
        <f t="shared" si="5"/>
        <v>0</v>
      </c>
      <c r="M49" s="172">
        <f t="shared" si="5"/>
        <v>0</v>
      </c>
      <c r="N49" s="291">
        <f t="shared" si="6"/>
        <v>0</v>
      </c>
    </row>
    <row r="50" spans="1:14" ht="19.95" customHeight="1" thickBot="1" x14ac:dyDescent="0.3">
      <c r="A50" s="217">
        <v>5</v>
      </c>
      <c r="B50" s="199"/>
      <c r="C50" s="200"/>
      <c r="D50" s="200"/>
      <c r="E50" s="200"/>
      <c r="F50" s="213"/>
      <c r="G50" s="213"/>
      <c r="H50" s="198"/>
      <c r="I50" s="198"/>
      <c r="J50" s="214"/>
      <c r="K50" s="214"/>
      <c r="L50" s="172">
        <f t="shared" si="5"/>
        <v>0</v>
      </c>
      <c r="M50" s="172">
        <f t="shared" si="5"/>
        <v>0</v>
      </c>
      <c r="N50" s="291">
        <f t="shared" si="6"/>
        <v>0</v>
      </c>
    </row>
    <row r="51" spans="1:14" ht="19.95" customHeight="1" thickBot="1" x14ac:dyDescent="0.3">
      <c r="A51" s="217">
        <v>6</v>
      </c>
      <c r="B51" s="199"/>
      <c r="C51" s="200"/>
      <c r="D51" s="200"/>
      <c r="E51" s="200"/>
      <c r="F51" s="213"/>
      <c r="G51" s="213"/>
      <c r="H51" s="214"/>
      <c r="I51" s="214"/>
      <c r="J51" s="214"/>
      <c r="K51" s="214"/>
      <c r="L51" s="172">
        <f t="shared" si="5"/>
        <v>0</v>
      </c>
      <c r="M51" s="172">
        <f t="shared" si="5"/>
        <v>0</v>
      </c>
      <c r="N51" s="291">
        <f t="shared" si="6"/>
        <v>0</v>
      </c>
    </row>
    <row r="52" spans="1:14" ht="19.95" customHeight="1" thickBot="1" x14ac:dyDescent="0.3">
      <c r="A52" s="176">
        <v>7</v>
      </c>
      <c r="B52" s="199"/>
      <c r="C52" s="200"/>
      <c r="D52" s="200"/>
      <c r="E52" s="200"/>
      <c r="F52" s="213"/>
      <c r="G52" s="213"/>
      <c r="H52" s="198"/>
      <c r="I52" s="198"/>
      <c r="J52" s="214"/>
      <c r="K52" s="214"/>
      <c r="L52" s="172">
        <f t="shared" si="5"/>
        <v>0</v>
      </c>
      <c r="M52" s="172">
        <f t="shared" si="5"/>
        <v>0</v>
      </c>
      <c r="N52" s="291">
        <f t="shared" si="6"/>
        <v>0</v>
      </c>
    </row>
    <row r="53" spans="1:14" ht="19.95" customHeight="1" thickBot="1" x14ac:dyDescent="0.3">
      <c r="A53" s="217">
        <v>8</v>
      </c>
      <c r="B53" s="199"/>
      <c r="C53" s="200"/>
      <c r="D53" s="200"/>
      <c r="E53" s="200"/>
      <c r="F53" s="213"/>
      <c r="G53" s="213"/>
      <c r="H53" s="214"/>
      <c r="I53" s="214"/>
      <c r="J53" s="214"/>
      <c r="K53" s="214"/>
      <c r="L53" s="172">
        <f t="shared" si="5"/>
        <v>0</v>
      </c>
      <c r="M53" s="172">
        <f t="shared" si="5"/>
        <v>0</v>
      </c>
      <c r="N53" s="291">
        <f t="shared" si="6"/>
        <v>0</v>
      </c>
    </row>
    <row r="54" spans="1:14" ht="19.95" customHeight="1" thickBot="1" x14ac:dyDescent="0.3">
      <c r="A54" s="217">
        <v>9</v>
      </c>
      <c r="B54" s="199"/>
      <c r="C54" s="200"/>
      <c r="D54" s="200"/>
      <c r="E54" s="200"/>
      <c r="F54" s="213"/>
      <c r="G54" s="213"/>
      <c r="H54" s="198"/>
      <c r="I54" s="198"/>
      <c r="J54" s="214"/>
      <c r="K54" s="214"/>
      <c r="L54" s="172">
        <f t="shared" si="5"/>
        <v>0</v>
      </c>
      <c r="M54" s="172">
        <f t="shared" si="5"/>
        <v>0</v>
      </c>
      <c r="N54" s="291">
        <f t="shared" si="6"/>
        <v>0</v>
      </c>
    </row>
    <row r="55" spans="1:14" ht="19.95" customHeight="1" thickBot="1" x14ac:dyDescent="0.3">
      <c r="A55" s="176">
        <v>10</v>
      </c>
      <c r="B55" s="199"/>
      <c r="C55" s="200"/>
      <c r="D55" s="200"/>
      <c r="E55" s="200"/>
      <c r="F55" s="213"/>
      <c r="G55" s="213"/>
      <c r="H55" s="214"/>
      <c r="I55" s="214"/>
      <c r="J55" s="214"/>
      <c r="K55" s="214"/>
      <c r="L55" s="172">
        <f>SUM(B55,D55,F55,H55,J55)</f>
        <v>0</v>
      </c>
      <c r="M55" s="172">
        <f>SUM(C55,E55,G55,I55,K55)</f>
        <v>0</v>
      </c>
      <c r="N55" s="291">
        <f t="shared" si="6"/>
        <v>0</v>
      </c>
    </row>
    <row r="56" spans="1:14" ht="19.95" customHeight="1" thickBot="1" x14ac:dyDescent="0.35">
      <c r="A56" s="469" t="s">
        <v>114</v>
      </c>
      <c r="B56" s="470"/>
      <c r="C56" s="470"/>
      <c r="D56" s="470"/>
      <c r="E56" s="470"/>
      <c r="F56" s="470"/>
      <c r="G56" s="470"/>
      <c r="H56" s="470"/>
      <c r="I56" s="470"/>
      <c r="J56" s="470"/>
      <c r="K56" s="470"/>
      <c r="L56" s="300">
        <f>SUM(L46:L55)</f>
        <v>0</v>
      </c>
      <c r="M56" s="300">
        <f>SUM(M46:M55)</f>
        <v>0</v>
      </c>
      <c r="N56" s="301">
        <f>SUM(N46:N55)</f>
        <v>0</v>
      </c>
    </row>
    <row r="57" spans="1:14" ht="60" customHeight="1" x14ac:dyDescent="0.25">
      <c r="A57" s="185"/>
      <c r="B57" s="185"/>
      <c r="C57" s="185"/>
      <c r="D57" s="185"/>
      <c r="E57" s="185"/>
      <c r="F57" s="185"/>
      <c r="G57" s="185"/>
      <c r="H57" s="185"/>
      <c r="I57" s="185"/>
      <c r="J57" s="185"/>
      <c r="K57" s="185"/>
      <c r="L57" s="185"/>
      <c r="M57" s="185"/>
      <c r="N57" s="185"/>
    </row>
    <row r="58" spans="1:14" ht="45" customHeight="1" x14ac:dyDescent="0.25">
      <c r="A58" s="329" t="s">
        <v>179</v>
      </c>
      <c r="B58" s="466"/>
      <c r="C58" s="467"/>
      <c r="D58" s="471"/>
      <c r="E58" s="472"/>
      <c r="F58" s="188"/>
      <c r="G58" s="188"/>
      <c r="H58" s="188"/>
      <c r="I58" s="188"/>
      <c r="J58" s="188"/>
      <c r="K58" s="188"/>
      <c r="L58" s="171"/>
      <c r="M58" s="171"/>
      <c r="N58" s="171"/>
    </row>
    <row r="59" spans="1:14" ht="45" customHeight="1" x14ac:dyDescent="0.25">
      <c r="A59" s="329" t="s">
        <v>13</v>
      </c>
      <c r="B59" s="466"/>
      <c r="C59" s="467"/>
      <c r="D59" s="189"/>
      <c r="E59" s="184"/>
      <c r="F59" s="468"/>
      <c r="G59" s="468"/>
      <c r="H59" s="468"/>
      <c r="I59" s="468"/>
      <c r="J59" s="468"/>
      <c r="K59" s="468"/>
      <c r="L59" s="171"/>
      <c r="M59" s="171"/>
      <c r="N59" s="171"/>
    </row>
    <row r="60" spans="1:14" ht="19.95" customHeight="1" thickBot="1" x14ac:dyDescent="0.3">
      <c r="D60" s="168"/>
      <c r="E60" s="168"/>
      <c r="F60" s="168"/>
      <c r="G60" s="168"/>
      <c r="H60" s="168"/>
      <c r="I60" s="168"/>
      <c r="J60" s="168"/>
      <c r="K60" s="168"/>
      <c r="L60" s="168"/>
      <c r="M60" s="168"/>
      <c r="N60" s="168"/>
    </row>
    <row r="61" spans="1:14" ht="19.95" customHeight="1" thickBot="1" x14ac:dyDescent="0.3">
      <c r="A61" s="191"/>
      <c r="B61" s="473" t="s">
        <v>108</v>
      </c>
      <c r="C61" s="474"/>
      <c r="D61" s="474"/>
      <c r="E61" s="481"/>
      <c r="F61" s="473" t="s">
        <v>109</v>
      </c>
      <c r="G61" s="474"/>
      <c r="H61" s="474"/>
      <c r="I61" s="474"/>
      <c r="J61" s="474"/>
      <c r="K61" s="474"/>
      <c r="L61" s="475" t="s">
        <v>112</v>
      </c>
      <c r="M61" s="476"/>
      <c r="N61" s="476"/>
    </row>
    <row r="62" spans="1:14" ht="19.95" customHeight="1" thickBot="1" x14ac:dyDescent="0.3">
      <c r="A62" s="177"/>
      <c r="B62" s="489"/>
      <c r="C62" s="489"/>
      <c r="D62" s="489"/>
      <c r="E62" s="489"/>
      <c r="F62" s="479"/>
      <c r="G62" s="480"/>
      <c r="H62" s="482"/>
      <c r="I62" s="483"/>
      <c r="J62" s="482"/>
      <c r="K62" s="484"/>
      <c r="L62" s="477"/>
      <c r="M62" s="478"/>
      <c r="N62" s="478"/>
    </row>
    <row r="63" spans="1:14" ht="19.95" customHeight="1" thickBot="1" x14ac:dyDescent="0.3">
      <c r="A63" s="178" t="s">
        <v>100</v>
      </c>
      <c r="B63" s="330" t="s">
        <v>96</v>
      </c>
      <c r="C63" s="330" t="s">
        <v>97</v>
      </c>
      <c r="D63" s="330" t="s">
        <v>96</v>
      </c>
      <c r="E63" s="330" t="s">
        <v>97</v>
      </c>
      <c r="F63" s="330" t="s">
        <v>96</v>
      </c>
      <c r="G63" s="330" t="s">
        <v>97</v>
      </c>
      <c r="H63" s="330" t="s">
        <v>96</v>
      </c>
      <c r="I63" s="330" t="s">
        <v>97</v>
      </c>
      <c r="J63" s="330" t="s">
        <v>96</v>
      </c>
      <c r="K63" s="330" t="s">
        <v>97</v>
      </c>
      <c r="L63" s="175" t="s">
        <v>98</v>
      </c>
      <c r="M63" s="216" t="s">
        <v>99</v>
      </c>
      <c r="N63" s="292" t="s">
        <v>101</v>
      </c>
    </row>
    <row r="64" spans="1:14" ht="19.95" customHeight="1" thickBot="1" x14ac:dyDescent="0.3">
      <c r="A64" s="176">
        <v>1</v>
      </c>
      <c r="B64" s="410"/>
      <c r="C64" s="198"/>
      <c r="D64" s="198"/>
      <c r="E64" s="198"/>
      <c r="F64" s="213"/>
      <c r="G64" s="213"/>
      <c r="H64" s="213"/>
      <c r="I64" s="213"/>
      <c r="J64" s="213"/>
      <c r="K64" s="213"/>
      <c r="L64" s="172">
        <f>SUM(B64+D64+F64+H64+J64)</f>
        <v>0</v>
      </c>
      <c r="M64" s="172">
        <f>SUM(C64+E64+G64+I64+K64)</f>
        <v>0</v>
      </c>
      <c r="N64" s="291">
        <f>(L64+M64)/2</f>
        <v>0</v>
      </c>
    </row>
    <row r="65" spans="1:14" ht="19.95" customHeight="1" thickBot="1" x14ac:dyDescent="0.3">
      <c r="A65" s="217">
        <v>2</v>
      </c>
      <c r="B65" s="199"/>
      <c r="C65" s="200"/>
      <c r="D65" s="200"/>
      <c r="E65" s="200"/>
      <c r="F65" s="198"/>
      <c r="G65" s="198"/>
      <c r="H65" s="214"/>
      <c r="I65" s="214"/>
      <c r="J65" s="214"/>
      <c r="K65" s="214"/>
      <c r="L65" s="172">
        <f t="shared" ref="L65:M73" si="7">SUM(B65+D65+F65+H65+J65)</f>
        <v>0</v>
      </c>
      <c r="M65" s="172">
        <f t="shared" si="7"/>
        <v>0</v>
      </c>
      <c r="N65" s="291">
        <f t="shared" ref="N65:N73" si="8">(L65+M65)/2</f>
        <v>0</v>
      </c>
    </row>
    <row r="66" spans="1:14" ht="19.95" customHeight="1" thickBot="1" x14ac:dyDescent="0.3">
      <c r="A66" s="217">
        <v>3</v>
      </c>
      <c r="B66" s="199"/>
      <c r="C66" s="200"/>
      <c r="D66" s="200"/>
      <c r="E66" s="200"/>
      <c r="F66" s="198"/>
      <c r="G66" s="198"/>
      <c r="H66" s="198"/>
      <c r="I66" s="198"/>
      <c r="J66" s="214"/>
      <c r="K66" s="214"/>
      <c r="L66" s="172">
        <f t="shared" si="7"/>
        <v>0</v>
      </c>
      <c r="M66" s="172">
        <f t="shared" si="7"/>
        <v>0</v>
      </c>
      <c r="N66" s="291">
        <f t="shared" si="8"/>
        <v>0</v>
      </c>
    </row>
    <row r="67" spans="1:14" ht="19.95" customHeight="1" thickBot="1" x14ac:dyDescent="0.3">
      <c r="A67" s="176">
        <v>4</v>
      </c>
      <c r="B67" s="199"/>
      <c r="C67" s="200"/>
      <c r="D67" s="200"/>
      <c r="E67" s="200"/>
      <c r="F67" s="198"/>
      <c r="G67" s="198"/>
      <c r="H67" s="214"/>
      <c r="I67" s="214"/>
      <c r="J67" s="214"/>
      <c r="K67" s="214"/>
      <c r="L67" s="172">
        <f t="shared" si="7"/>
        <v>0</v>
      </c>
      <c r="M67" s="172">
        <f t="shared" si="7"/>
        <v>0</v>
      </c>
      <c r="N67" s="291">
        <f t="shared" si="8"/>
        <v>0</v>
      </c>
    </row>
    <row r="68" spans="1:14" ht="19.95" customHeight="1" thickBot="1" x14ac:dyDescent="0.3">
      <c r="A68" s="217">
        <v>5</v>
      </c>
      <c r="B68" s="199"/>
      <c r="C68" s="200"/>
      <c r="D68" s="200"/>
      <c r="E68" s="200"/>
      <c r="F68" s="198"/>
      <c r="G68" s="198"/>
      <c r="H68" s="198"/>
      <c r="I68" s="198"/>
      <c r="J68" s="214"/>
      <c r="K68" s="214"/>
      <c r="L68" s="172">
        <f t="shared" si="7"/>
        <v>0</v>
      </c>
      <c r="M68" s="172">
        <f t="shared" si="7"/>
        <v>0</v>
      </c>
      <c r="N68" s="291">
        <f t="shared" si="8"/>
        <v>0</v>
      </c>
    </row>
    <row r="69" spans="1:14" ht="19.95" customHeight="1" thickBot="1" x14ac:dyDescent="0.3">
      <c r="A69" s="217">
        <v>6</v>
      </c>
      <c r="B69" s="199"/>
      <c r="C69" s="200"/>
      <c r="D69" s="200"/>
      <c r="E69" s="200"/>
      <c r="F69" s="198"/>
      <c r="G69" s="198"/>
      <c r="H69" s="214"/>
      <c r="I69" s="214"/>
      <c r="J69" s="214"/>
      <c r="K69" s="214"/>
      <c r="L69" s="172">
        <f t="shared" si="7"/>
        <v>0</v>
      </c>
      <c r="M69" s="172">
        <f t="shared" si="7"/>
        <v>0</v>
      </c>
      <c r="N69" s="291">
        <f t="shared" si="8"/>
        <v>0</v>
      </c>
    </row>
    <row r="70" spans="1:14" ht="19.95" customHeight="1" thickBot="1" x14ac:dyDescent="0.3">
      <c r="A70" s="176">
        <v>7</v>
      </c>
      <c r="B70" s="199"/>
      <c r="C70" s="200"/>
      <c r="D70" s="200"/>
      <c r="E70" s="200"/>
      <c r="F70" s="198"/>
      <c r="G70" s="198"/>
      <c r="H70" s="198"/>
      <c r="I70" s="198"/>
      <c r="J70" s="214"/>
      <c r="K70" s="214"/>
      <c r="L70" s="172">
        <f t="shared" si="7"/>
        <v>0</v>
      </c>
      <c r="M70" s="172">
        <f t="shared" si="7"/>
        <v>0</v>
      </c>
      <c r="N70" s="291">
        <f t="shared" si="8"/>
        <v>0</v>
      </c>
    </row>
    <row r="71" spans="1:14" ht="19.95" customHeight="1" thickBot="1" x14ac:dyDescent="0.3">
      <c r="A71" s="217">
        <v>8</v>
      </c>
      <c r="B71" s="199"/>
      <c r="C71" s="200"/>
      <c r="D71" s="200"/>
      <c r="E71" s="200"/>
      <c r="F71" s="198"/>
      <c r="G71" s="198"/>
      <c r="H71" s="214"/>
      <c r="I71" s="214"/>
      <c r="J71" s="214"/>
      <c r="K71" s="214"/>
      <c r="L71" s="172">
        <f t="shared" si="7"/>
        <v>0</v>
      </c>
      <c r="M71" s="172">
        <f t="shared" si="7"/>
        <v>0</v>
      </c>
      <c r="N71" s="291">
        <f t="shared" si="8"/>
        <v>0</v>
      </c>
    </row>
    <row r="72" spans="1:14" ht="19.95" customHeight="1" thickBot="1" x14ac:dyDescent="0.3">
      <c r="A72" s="217">
        <v>9</v>
      </c>
      <c r="B72" s="199"/>
      <c r="C72" s="200"/>
      <c r="D72" s="200"/>
      <c r="E72" s="200"/>
      <c r="F72" s="198"/>
      <c r="G72" s="198"/>
      <c r="H72" s="198"/>
      <c r="I72" s="198"/>
      <c r="J72" s="214"/>
      <c r="K72" s="214"/>
      <c r="L72" s="172">
        <f t="shared" si="7"/>
        <v>0</v>
      </c>
      <c r="M72" s="172">
        <f t="shared" si="7"/>
        <v>0</v>
      </c>
      <c r="N72" s="291">
        <f t="shared" si="8"/>
        <v>0</v>
      </c>
    </row>
    <row r="73" spans="1:14" ht="19.95" customHeight="1" thickBot="1" x14ac:dyDescent="0.3">
      <c r="A73" s="176">
        <v>10</v>
      </c>
      <c r="B73" s="199"/>
      <c r="C73" s="200"/>
      <c r="D73" s="200"/>
      <c r="E73" s="200"/>
      <c r="F73" s="198"/>
      <c r="G73" s="198"/>
      <c r="H73" s="214"/>
      <c r="I73" s="214"/>
      <c r="J73" s="214"/>
      <c r="K73" s="214"/>
      <c r="L73" s="172">
        <f t="shared" si="7"/>
        <v>0</v>
      </c>
      <c r="M73" s="172">
        <f t="shared" si="7"/>
        <v>0</v>
      </c>
      <c r="N73" s="291">
        <f t="shared" si="8"/>
        <v>0</v>
      </c>
    </row>
    <row r="74" spans="1:14" ht="19.95" customHeight="1" thickBot="1" x14ac:dyDescent="0.35">
      <c r="A74" s="469" t="s">
        <v>114</v>
      </c>
      <c r="B74" s="470"/>
      <c r="C74" s="470"/>
      <c r="D74" s="470"/>
      <c r="E74" s="470"/>
      <c r="F74" s="470"/>
      <c r="G74" s="470"/>
      <c r="H74" s="470"/>
      <c r="I74" s="470"/>
      <c r="J74" s="470"/>
      <c r="K74" s="470"/>
      <c r="L74" s="300">
        <f>SUM(L64:L73)</f>
        <v>0</v>
      </c>
      <c r="M74" s="300">
        <f>SUM(M64:M73)</f>
        <v>0</v>
      </c>
      <c r="N74" s="301">
        <f>SUM(N64:N73)</f>
        <v>0</v>
      </c>
    </row>
    <row r="75" spans="1:14" ht="60" customHeight="1" x14ac:dyDescent="0.25">
      <c r="A75" s="185"/>
      <c r="B75" s="185"/>
      <c r="C75" s="185"/>
      <c r="D75" s="185"/>
      <c r="E75" s="185"/>
      <c r="F75" s="185"/>
      <c r="G75" s="185"/>
      <c r="H75" s="185"/>
      <c r="I75" s="185"/>
      <c r="J75" s="185"/>
      <c r="K75" s="185"/>
      <c r="L75" s="185"/>
      <c r="M75" s="185"/>
      <c r="N75" s="185"/>
    </row>
    <row r="76" spans="1:14" ht="45" customHeight="1" x14ac:dyDescent="0.25">
      <c r="A76" s="329" t="s">
        <v>179</v>
      </c>
      <c r="B76" s="466"/>
      <c r="C76" s="467"/>
      <c r="D76" s="471"/>
      <c r="E76" s="472"/>
      <c r="F76" s="188"/>
      <c r="G76" s="188"/>
      <c r="H76" s="188"/>
      <c r="I76" s="188"/>
      <c r="J76" s="188"/>
      <c r="K76" s="188"/>
      <c r="L76" s="171"/>
      <c r="M76" s="171"/>
      <c r="N76" s="171"/>
    </row>
    <row r="77" spans="1:14" ht="45" customHeight="1" x14ac:dyDescent="0.25">
      <c r="A77" s="329" t="s">
        <v>13</v>
      </c>
      <c r="B77" s="466"/>
      <c r="C77" s="467"/>
      <c r="D77" s="189"/>
      <c r="E77" s="184"/>
      <c r="F77" s="468"/>
      <c r="G77" s="468"/>
      <c r="H77" s="468"/>
      <c r="I77" s="468"/>
      <c r="J77" s="468"/>
      <c r="K77" s="468"/>
      <c r="L77" s="171"/>
      <c r="M77" s="171"/>
      <c r="N77" s="171"/>
    </row>
    <row r="78" spans="1:14" ht="19.95" customHeight="1" thickBot="1" x14ac:dyDescent="0.3">
      <c r="D78" s="168"/>
      <c r="E78" s="168"/>
      <c r="F78" s="168"/>
      <c r="G78" s="168"/>
      <c r="H78" s="168"/>
      <c r="I78" s="168"/>
      <c r="J78" s="168"/>
      <c r="K78" s="168"/>
      <c r="L78" s="168"/>
      <c r="M78" s="168"/>
      <c r="N78" s="168"/>
    </row>
    <row r="79" spans="1:14" ht="19.95" customHeight="1" thickBot="1" x14ac:dyDescent="0.3">
      <c r="A79" s="191"/>
      <c r="B79" s="473" t="s">
        <v>108</v>
      </c>
      <c r="C79" s="474"/>
      <c r="D79" s="474"/>
      <c r="E79" s="481"/>
      <c r="F79" s="473" t="s">
        <v>109</v>
      </c>
      <c r="G79" s="474"/>
      <c r="H79" s="474"/>
      <c r="I79" s="474"/>
      <c r="J79" s="474"/>
      <c r="K79" s="474"/>
      <c r="L79" s="475" t="s">
        <v>112</v>
      </c>
      <c r="M79" s="476"/>
      <c r="N79" s="476"/>
    </row>
    <row r="80" spans="1:14" ht="19.95" customHeight="1" thickBot="1" x14ac:dyDescent="0.3">
      <c r="A80" s="177"/>
      <c r="B80" s="479"/>
      <c r="C80" s="480"/>
      <c r="D80" s="482"/>
      <c r="E80" s="483"/>
      <c r="F80" s="479" t="s">
        <v>129</v>
      </c>
      <c r="G80" s="480"/>
      <c r="H80" s="479"/>
      <c r="I80" s="480"/>
      <c r="J80" s="331"/>
      <c r="K80" s="332"/>
      <c r="L80" s="477"/>
      <c r="M80" s="478"/>
      <c r="N80" s="478"/>
    </row>
    <row r="81" spans="1:14" ht="19.95" customHeight="1" thickBot="1" x14ac:dyDescent="0.3">
      <c r="A81" s="178" t="s">
        <v>100</v>
      </c>
      <c r="B81" s="330" t="s">
        <v>96</v>
      </c>
      <c r="C81" s="330" t="s">
        <v>97</v>
      </c>
      <c r="D81" s="330" t="s">
        <v>96</v>
      </c>
      <c r="E81" s="330" t="s">
        <v>97</v>
      </c>
      <c r="F81" s="333" t="s">
        <v>96</v>
      </c>
      <c r="G81" s="333" t="s">
        <v>97</v>
      </c>
      <c r="H81" s="333" t="s">
        <v>96</v>
      </c>
      <c r="I81" s="333" t="s">
        <v>97</v>
      </c>
      <c r="J81" s="330" t="s">
        <v>96</v>
      </c>
      <c r="K81" s="330" t="s">
        <v>97</v>
      </c>
      <c r="L81" s="175" t="s">
        <v>98</v>
      </c>
      <c r="M81" s="216" t="s">
        <v>99</v>
      </c>
      <c r="N81" s="292" t="s">
        <v>101</v>
      </c>
    </row>
    <row r="82" spans="1:14" ht="19.95" customHeight="1" thickBot="1" x14ac:dyDescent="0.3">
      <c r="A82" s="176">
        <v>1</v>
      </c>
      <c r="B82" s="218"/>
      <c r="C82" s="213"/>
      <c r="D82" s="213"/>
      <c r="E82" s="213"/>
      <c r="F82" s="213"/>
      <c r="G82" s="213"/>
      <c r="H82" s="198"/>
      <c r="I82" s="198"/>
      <c r="J82" s="198"/>
      <c r="K82" s="198"/>
      <c r="L82" s="172">
        <f>SUM(B82+D82++F82+H82+J82)</f>
        <v>0</v>
      </c>
      <c r="M82" s="172">
        <f>SUM(C82+E82++G82+I82+K82)</f>
        <v>0</v>
      </c>
      <c r="N82" s="291">
        <f>(L82+M82)/2</f>
        <v>0</v>
      </c>
    </row>
    <row r="83" spans="1:14" ht="19.95" customHeight="1" thickBot="1" x14ac:dyDescent="0.3">
      <c r="A83" s="217">
        <v>2</v>
      </c>
      <c r="B83" s="219"/>
      <c r="C83" s="220"/>
      <c r="D83" s="220"/>
      <c r="E83" s="220"/>
      <c r="F83" s="213"/>
      <c r="G83" s="213"/>
      <c r="H83" s="198"/>
      <c r="I83" s="198"/>
      <c r="J83" s="198"/>
      <c r="K83" s="198"/>
      <c r="L83" s="172">
        <f t="shared" ref="L83:M91" si="9">SUM(B83+D83++F83+H83+J83)</f>
        <v>0</v>
      </c>
      <c r="M83" s="172">
        <f t="shared" si="9"/>
        <v>0</v>
      </c>
      <c r="N83" s="291">
        <f t="shared" ref="N83:N91" si="10">(L83+M83)/2</f>
        <v>0</v>
      </c>
    </row>
    <row r="84" spans="1:14" ht="19.95" customHeight="1" thickBot="1" x14ac:dyDescent="0.3">
      <c r="A84" s="217">
        <v>3</v>
      </c>
      <c r="B84" s="219"/>
      <c r="C84" s="220"/>
      <c r="D84" s="220"/>
      <c r="E84" s="220"/>
      <c r="F84" s="213"/>
      <c r="G84" s="213"/>
      <c r="H84" s="198"/>
      <c r="I84" s="198"/>
      <c r="J84" s="198"/>
      <c r="K84" s="198"/>
      <c r="L84" s="172">
        <f t="shared" si="9"/>
        <v>0</v>
      </c>
      <c r="M84" s="172">
        <f t="shared" si="9"/>
        <v>0</v>
      </c>
      <c r="N84" s="291">
        <f t="shared" si="10"/>
        <v>0</v>
      </c>
    </row>
    <row r="85" spans="1:14" ht="19.95" customHeight="1" thickBot="1" x14ac:dyDescent="0.3">
      <c r="A85" s="176">
        <v>4</v>
      </c>
      <c r="B85" s="219"/>
      <c r="C85" s="220"/>
      <c r="D85" s="220"/>
      <c r="E85" s="220"/>
      <c r="F85" s="213"/>
      <c r="G85" s="213"/>
      <c r="H85" s="198"/>
      <c r="I85" s="198"/>
      <c r="J85" s="198"/>
      <c r="K85" s="198"/>
      <c r="L85" s="172">
        <f t="shared" si="9"/>
        <v>0</v>
      </c>
      <c r="M85" s="172">
        <f t="shared" si="9"/>
        <v>0</v>
      </c>
      <c r="N85" s="291">
        <f t="shared" si="10"/>
        <v>0</v>
      </c>
    </row>
    <row r="86" spans="1:14" ht="19.95" customHeight="1" thickBot="1" x14ac:dyDescent="0.3">
      <c r="A86" s="217">
        <v>5</v>
      </c>
      <c r="B86" s="219"/>
      <c r="C86" s="220"/>
      <c r="D86" s="220"/>
      <c r="E86" s="220"/>
      <c r="F86" s="213"/>
      <c r="G86" s="213"/>
      <c r="H86" s="198"/>
      <c r="I86" s="198"/>
      <c r="J86" s="198"/>
      <c r="K86" s="198"/>
      <c r="L86" s="172">
        <f t="shared" si="9"/>
        <v>0</v>
      </c>
      <c r="M86" s="172">
        <f t="shared" si="9"/>
        <v>0</v>
      </c>
      <c r="N86" s="291">
        <f t="shared" si="10"/>
        <v>0</v>
      </c>
    </row>
    <row r="87" spans="1:14" ht="19.95" customHeight="1" thickBot="1" x14ac:dyDescent="0.3">
      <c r="A87" s="217">
        <v>6</v>
      </c>
      <c r="B87" s="219"/>
      <c r="C87" s="220"/>
      <c r="D87" s="220"/>
      <c r="E87" s="220"/>
      <c r="F87" s="213"/>
      <c r="G87" s="213"/>
      <c r="H87" s="198"/>
      <c r="I87" s="198"/>
      <c r="J87" s="198"/>
      <c r="K87" s="198"/>
      <c r="L87" s="172">
        <f t="shared" si="9"/>
        <v>0</v>
      </c>
      <c r="M87" s="172">
        <f t="shared" si="9"/>
        <v>0</v>
      </c>
      <c r="N87" s="291">
        <f t="shared" si="10"/>
        <v>0</v>
      </c>
    </row>
    <row r="88" spans="1:14" ht="19.95" customHeight="1" thickBot="1" x14ac:dyDescent="0.3">
      <c r="A88" s="176">
        <v>7</v>
      </c>
      <c r="B88" s="219"/>
      <c r="C88" s="220"/>
      <c r="D88" s="220"/>
      <c r="E88" s="220"/>
      <c r="F88" s="213"/>
      <c r="G88" s="213"/>
      <c r="H88" s="198"/>
      <c r="I88" s="198"/>
      <c r="J88" s="198"/>
      <c r="K88" s="198"/>
      <c r="L88" s="172">
        <f t="shared" si="9"/>
        <v>0</v>
      </c>
      <c r="M88" s="172">
        <f t="shared" si="9"/>
        <v>0</v>
      </c>
      <c r="N88" s="291">
        <f t="shared" si="10"/>
        <v>0</v>
      </c>
    </row>
    <row r="89" spans="1:14" ht="19.95" customHeight="1" thickBot="1" x14ac:dyDescent="0.3">
      <c r="A89" s="217">
        <v>8</v>
      </c>
      <c r="B89" s="219"/>
      <c r="C89" s="220"/>
      <c r="D89" s="220"/>
      <c r="E89" s="220"/>
      <c r="F89" s="213"/>
      <c r="G89" s="213"/>
      <c r="H89" s="198"/>
      <c r="I89" s="198"/>
      <c r="J89" s="198"/>
      <c r="K89" s="198"/>
      <c r="L89" s="172">
        <f t="shared" si="9"/>
        <v>0</v>
      </c>
      <c r="M89" s="172">
        <f t="shared" si="9"/>
        <v>0</v>
      </c>
      <c r="N89" s="291">
        <f t="shared" si="10"/>
        <v>0</v>
      </c>
    </row>
    <row r="90" spans="1:14" ht="19.95" customHeight="1" thickBot="1" x14ac:dyDescent="0.3">
      <c r="A90" s="217">
        <v>9</v>
      </c>
      <c r="B90" s="219"/>
      <c r="C90" s="220"/>
      <c r="D90" s="220"/>
      <c r="E90" s="220"/>
      <c r="F90" s="213"/>
      <c r="G90" s="213"/>
      <c r="H90" s="198"/>
      <c r="I90" s="198"/>
      <c r="J90" s="198"/>
      <c r="K90" s="198"/>
      <c r="L90" s="172">
        <f t="shared" si="9"/>
        <v>0</v>
      </c>
      <c r="M90" s="172">
        <f t="shared" si="9"/>
        <v>0</v>
      </c>
      <c r="N90" s="291">
        <f t="shared" si="10"/>
        <v>0</v>
      </c>
    </row>
    <row r="91" spans="1:14" ht="19.95" customHeight="1" thickBot="1" x14ac:dyDescent="0.3">
      <c r="A91" s="176">
        <v>10</v>
      </c>
      <c r="B91" s="219"/>
      <c r="C91" s="220"/>
      <c r="D91" s="220"/>
      <c r="E91" s="220"/>
      <c r="F91" s="213"/>
      <c r="G91" s="213"/>
      <c r="H91" s="198"/>
      <c r="I91" s="198"/>
      <c r="J91" s="198"/>
      <c r="K91" s="198"/>
      <c r="L91" s="172">
        <f t="shared" si="9"/>
        <v>0</v>
      </c>
      <c r="M91" s="172">
        <f t="shared" si="9"/>
        <v>0</v>
      </c>
      <c r="N91" s="291">
        <f t="shared" si="10"/>
        <v>0</v>
      </c>
    </row>
    <row r="92" spans="1:14" ht="19.95" customHeight="1" thickBot="1" x14ac:dyDescent="0.35">
      <c r="A92" s="469" t="s">
        <v>114</v>
      </c>
      <c r="B92" s="470"/>
      <c r="C92" s="470"/>
      <c r="D92" s="470"/>
      <c r="E92" s="470"/>
      <c r="F92" s="470"/>
      <c r="G92" s="470"/>
      <c r="H92" s="470"/>
      <c r="I92" s="470"/>
      <c r="J92" s="470"/>
      <c r="K92" s="470"/>
      <c r="L92" s="300">
        <f>SUM(L82:L91)</f>
        <v>0</v>
      </c>
      <c r="M92" s="300">
        <f>SUM(M82:M91)</f>
        <v>0</v>
      </c>
      <c r="N92" s="301">
        <f>SUM(N82:N91)</f>
        <v>0</v>
      </c>
    </row>
    <row r="93" spans="1:14" ht="60" customHeight="1" x14ac:dyDescent="0.25">
      <c r="A93" s="185"/>
      <c r="B93" s="185"/>
      <c r="C93" s="185"/>
      <c r="D93" s="185"/>
      <c r="E93" s="185"/>
      <c r="F93" s="185"/>
      <c r="G93" s="185"/>
      <c r="H93" s="185"/>
      <c r="I93" s="185"/>
      <c r="J93" s="185"/>
      <c r="K93" s="185"/>
      <c r="L93" s="185"/>
      <c r="M93" s="185"/>
      <c r="N93" s="185"/>
    </row>
    <row r="94" spans="1:14" ht="45" customHeight="1" x14ac:dyDescent="0.25">
      <c r="A94" s="329" t="s">
        <v>179</v>
      </c>
      <c r="B94" s="466"/>
      <c r="C94" s="467"/>
      <c r="D94" s="471"/>
      <c r="E94" s="472"/>
      <c r="F94" s="188"/>
      <c r="G94" s="188"/>
      <c r="H94" s="188"/>
      <c r="I94" s="188"/>
      <c r="J94" s="188"/>
      <c r="K94" s="188"/>
      <c r="L94" s="171"/>
      <c r="M94" s="171"/>
      <c r="N94" s="171"/>
    </row>
    <row r="95" spans="1:14" ht="45" customHeight="1" x14ac:dyDescent="0.25">
      <c r="A95" s="329" t="s">
        <v>13</v>
      </c>
      <c r="B95" s="466"/>
      <c r="C95" s="467"/>
      <c r="D95" s="189"/>
      <c r="E95" s="184"/>
      <c r="F95" s="468"/>
      <c r="G95" s="468"/>
      <c r="H95" s="468"/>
      <c r="I95" s="468"/>
      <c r="J95" s="468"/>
      <c r="K95" s="468"/>
      <c r="L95" s="171"/>
      <c r="M95" s="171"/>
      <c r="N95" s="171"/>
    </row>
    <row r="96" spans="1:14" ht="19.95" customHeight="1" thickBot="1" x14ac:dyDescent="0.3">
      <c r="D96" s="168"/>
      <c r="E96" s="168"/>
      <c r="F96" s="168"/>
      <c r="G96" s="168"/>
      <c r="H96" s="168"/>
      <c r="I96" s="168"/>
      <c r="J96" s="168"/>
      <c r="K96" s="168"/>
      <c r="L96" s="168"/>
      <c r="M96" s="168"/>
      <c r="N96" s="168"/>
    </row>
    <row r="97" spans="1:14" ht="19.95" customHeight="1" thickBot="1" x14ac:dyDescent="0.3">
      <c r="A97" s="191"/>
      <c r="B97" s="473" t="s">
        <v>108</v>
      </c>
      <c r="C97" s="474"/>
      <c r="D97" s="474"/>
      <c r="E97" s="481"/>
      <c r="F97" s="473" t="s">
        <v>109</v>
      </c>
      <c r="G97" s="474"/>
      <c r="H97" s="474"/>
      <c r="I97" s="474"/>
      <c r="J97" s="474"/>
      <c r="K97" s="474"/>
      <c r="L97" s="475" t="s">
        <v>112</v>
      </c>
      <c r="M97" s="476"/>
      <c r="N97" s="476"/>
    </row>
    <row r="98" spans="1:14" ht="19.95" customHeight="1" thickBot="1" x14ac:dyDescent="0.3">
      <c r="A98" s="177"/>
      <c r="B98" s="479" t="s">
        <v>130</v>
      </c>
      <c r="C98" s="480"/>
      <c r="D98" s="479"/>
      <c r="E98" s="480"/>
      <c r="F98" s="479"/>
      <c r="G98" s="480"/>
      <c r="H98" s="479"/>
      <c r="I98" s="480"/>
      <c r="J98" s="331"/>
      <c r="K98" s="332"/>
      <c r="L98" s="477"/>
      <c r="M98" s="478"/>
      <c r="N98" s="478"/>
    </row>
    <row r="99" spans="1:14" ht="19.95" customHeight="1" thickBot="1" x14ac:dyDescent="0.3">
      <c r="A99" s="178" t="s">
        <v>100</v>
      </c>
      <c r="B99" s="330" t="s">
        <v>96</v>
      </c>
      <c r="C99" s="330" t="s">
        <v>97</v>
      </c>
      <c r="D99" s="330" t="s">
        <v>96</v>
      </c>
      <c r="E99" s="330" t="s">
        <v>97</v>
      </c>
      <c r="F99" s="330" t="s">
        <v>96</v>
      </c>
      <c r="G99" s="330" t="s">
        <v>97</v>
      </c>
      <c r="H99" s="330" t="s">
        <v>96</v>
      </c>
      <c r="I99" s="330" t="s">
        <v>97</v>
      </c>
      <c r="J99" s="330" t="s">
        <v>96</v>
      </c>
      <c r="K99" s="330" t="s">
        <v>97</v>
      </c>
      <c r="L99" s="175" t="s">
        <v>98</v>
      </c>
      <c r="M99" s="216" t="s">
        <v>99</v>
      </c>
      <c r="N99" s="292" t="s">
        <v>101</v>
      </c>
    </row>
    <row r="100" spans="1:14" ht="19.95" customHeight="1" thickBot="1" x14ac:dyDescent="0.3">
      <c r="A100" s="176">
        <v>1</v>
      </c>
      <c r="B100" s="218"/>
      <c r="C100" s="213"/>
      <c r="D100" s="213"/>
      <c r="E100" s="213"/>
      <c r="F100" s="213"/>
      <c r="G100" s="213"/>
      <c r="H100" s="213"/>
      <c r="I100" s="213"/>
      <c r="J100" s="198"/>
      <c r="K100" s="198"/>
      <c r="L100" s="172">
        <f>SUM(B100+D100+F100+H100+J100)</f>
        <v>0</v>
      </c>
      <c r="M100" s="172">
        <f>SUM(C100+E100+G100+I100+K100)</f>
        <v>0</v>
      </c>
      <c r="N100" s="291">
        <f>(L100+M100)/2</f>
        <v>0</v>
      </c>
    </row>
    <row r="101" spans="1:14" ht="19.95" customHeight="1" thickBot="1" x14ac:dyDescent="0.3">
      <c r="A101" s="217">
        <v>2</v>
      </c>
      <c r="B101" s="219"/>
      <c r="C101" s="220"/>
      <c r="D101" s="220"/>
      <c r="E101" s="220"/>
      <c r="F101" s="213"/>
      <c r="G101" s="213"/>
      <c r="H101" s="214"/>
      <c r="I101" s="214"/>
      <c r="J101" s="214"/>
      <c r="K101" s="214"/>
      <c r="L101" s="172">
        <f t="shared" ref="L101:M109" si="11">SUM(B101+D101+F101+H101+J101)</f>
        <v>0</v>
      </c>
      <c r="M101" s="172">
        <f t="shared" si="11"/>
        <v>0</v>
      </c>
      <c r="N101" s="291">
        <f t="shared" ref="N101:N109" si="12">(L101+M101)/2</f>
        <v>0</v>
      </c>
    </row>
    <row r="102" spans="1:14" ht="19.95" customHeight="1" thickBot="1" x14ac:dyDescent="0.3">
      <c r="A102" s="217">
        <v>3</v>
      </c>
      <c r="B102" s="219"/>
      <c r="C102" s="220"/>
      <c r="D102" s="220"/>
      <c r="E102" s="220"/>
      <c r="F102" s="213"/>
      <c r="G102" s="213"/>
      <c r="H102" s="214"/>
      <c r="I102" s="214"/>
      <c r="J102" s="214"/>
      <c r="K102" s="214"/>
      <c r="L102" s="172">
        <f t="shared" si="11"/>
        <v>0</v>
      </c>
      <c r="M102" s="172">
        <f t="shared" si="11"/>
        <v>0</v>
      </c>
      <c r="N102" s="291">
        <f t="shared" si="12"/>
        <v>0</v>
      </c>
    </row>
    <row r="103" spans="1:14" ht="19.95" customHeight="1" thickBot="1" x14ac:dyDescent="0.3">
      <c r="A103" s="176">
        <v>4</v>
      </c>
      <c r="B103" s="219"/>
      <c r="C103" s="220"/>
      <c r="D103" s="220"/>
      <c r="E103" s="220"/>
      <c r="F103" s="213"/>
      <c r="G103" s="213"/>
      <c r="H103" s="214"/>
      <c r="I103" s="214"/>
      <c r="J103" s="214"/>
      <c r="K103" s="214"/>
      <c r="L103" s="172">
        <f t="shared" si="11"/>
        <v>0</v>
      </c>
      <c r="M103" s="172">
        <f t="shared" si="11"/>
        <v>0</v>
      </c>
      <c r="N103" s="291">
        <f t="shared" si="12"/>
        <v>0</v>
      </c>
    </row>
    <row r="104" spans="1:14" ht="19.95" customHeight="1" thickBot="1" x14ac:dyDescent="0.3">
      <c r="A104" s="217">
        <v>5</v>
      </c>
      <c r="B104" s="219"/>
      <c r="C104" s="220"/>
      <c r="D104" s="220"/>
      <c r="E104" s="220"/>
      <c r="F104" s="213"/>
      <c r="G104" s="213"/>
      <c r="H104" s="214"/>
      <c r="I104" s="214"/>
      <c r="J104" s="214"/>
      <c r="K104" s="214"/>
      <c r="L104" s="172">
        <f t="shared" si="11"/>
        <v>0</v>
      </c>
      <c r="M104" s="172">
        <f t="shared" si="11"/>
        <v>0</v>
      </c>
      <c r="N104" s="291">
        <f t="shared" si="12"/>
        <v>0</v>
      </c>
    </row>
    <row r="105" spans="1:14" ht="19.95" customHeight="1" thickBot="1" x14ac:dyDescent="0.3">
      <c r="A105" s="217">
        <v>6</v>
      </c>
      <c r="B105" s="219"/>
      <c r="C105" s="220"/>
      <c r="D105" s="220"/>
      <c r="E105" s="220"/>
      <c r="F105" s="213"/>
      <c r="G105" s="213"/>
      <c r="H105" s="214"/>
      <c r="I105" s="214"/>
      <c r="J105" s="214"/>
      <c r="K105" s="214"/>
      <c r="L105" s="172">
        <f t="shared" si="11"/>
        <v>0</v>
      </c>
      <c r="M105" s="172">
        <f t="shared" si="11"/>
        <v>0</v>
      </c>
      <c r="N105" s="291">
        <f t="shared" si="12"/>
        <v>0</v>
      </c>
    </row>
    <row r="106" spans="1:14" ht="19.95" customHeight="1" thickBot="1" x14ac:dyDescent="0.3">
      <c r="A106" s="176">
        <v>7</v>
      </c>
      <c r="B106" s="219"/>
      <c r="C106" s="220"/>
      <c r="D106" s="220"/>
      <c r="E106" s="220"/>
      <c r="F106" s="213"/>
      <c r="G106" s="213"/>
      <c r="H106" s="214"/>
      <c r="I106" s="214"/>
      <c r="J106" s="214"/>
      <c r="K106" s="214"/>
      <c r="L106" s="172">
        <f t="shared" si="11"/>
        <v>0</v>
      </c>
      <c r="M106" s="172">
        <f t="shared" si="11"/>
        <v>0</v>
      </c>
      <c r="N106" s="291">
        <f t="shared" si="12"/>
        <v>0</v>
      </c>
    </row>
    <row r="107" spans="1:14" ht="19.95" customHeight="1" thickBot="1" x14ac:dyDescent="0.3">
      <c r="A107" s="217">
        <v>8</v>
      </c>
      <c r="B107" s="219"/>
      <c r="C107" s="220"/>
      <c r="D107" s="220"/>
      <c r="E107" s="220"/>
      <c r="F107" s="213"/>
      <c r="G107" s="213"/>
      <c r="H107" s="214"/>
      <c r="I107" s="214"/>
      <c r="J107" s="214"/>
      <c r="K107" s="214"/>
      <c r="L107" s="172">
        <f t="shared" si="11"/>
        <v>0</v>
      </c>
      <c r="M107" s="172">
        <f t="shared" si="11"/>
        <v>0</v>
      </c>
      <c r="N107" s="291">
        <f t="shared" si="12"/>
        <v>0</v>
      </c>
    </row>
    <row r="108" spans="1:14" ht="19.95" customHeight="1" thickBot="1" x14ac:dyDescent="0.3">
      <c r="A108" s="217">
        <v>9</v>
      </c>
      <c r="B108" s="219"/>
      <c r="C108" s="220"/>
      <c r="D108" s="220"/>
      <c r="E108" s="220"/>
      <c r="F108" s="213"/>
      <c r="G108" s="213"/>
      <c r="H108" s="214"/>
      <c r="I108" s="214"/>
      <c r="J108" s="214"/>
      <c r="K108" s="214"/>
      <c r="L108" s="172">
        <f t="shared" si="11"/>
        <v>0</v>
      </c>
      <c r="M108" s="172">
        <f t="shared" si="11"/>
        <v>0</v>
      </c>
      <c r="N108" s="291">
        <f t="shared" si="12"/>
        <v>0</v>
      </c>
    </row>
    <row r="109" spans="1:14" ht="19.95" customHeight="1" thickBot="1" x14ac:dyDescent="0.3">
      <c r="A109" s="176">
        <v>10</v>
      </c>
      <c r="B109" s="219"/>
      <c r="C109" s="220"/>
      <c r="D109" s="220"/>
      <c r="E109" s="220"/>
      <c r="F109" s="213"/>
      <c r="G109" s="213"/>
      <c r="H109" s="214"/>
      <c r="I109" s="214"/>
      <c r="J109" s="214"/>
      <c r="K109" s="214"/>
      <c r="L109" s="172">
        <f t="shared" si="11"/>
        <v>0</v>
      </c>
      <c r="M109" s="172">
        <f t="shared" si="11"/>
        <v>0</v>
      </c>
      <c r="N109" s="291">
        <f t="shared" si="12"/>
        <v>0</v>
      </c>
    </row>
    <row r="110" spans="1:14" ht="19.95" customHeight="1" thickBot="1" x14ac:dyDescent="0.35">
      <c r="A110" s="469" t="s">
        <v>114</v>
      </c>
      <c r="B110" s="470"/>
      <c r="C110" s="470"/>
      <c r="D110" s="470"/>
      <c r="E110" s="470"/>
      <c r="F110" s="470"/>
      <c r="G110" s="470"/>
      <c r="H110" s="470"/>
      <c r="I110" s="470"/>
      <c r="J110" s="470"/>
      <c r="K110" s="470"/>
      <c r="L110" s="300">
        <f>SUM(L100:L109)</f>
        <v>0</v>
      </c>
      <c r="M110" s="300">
        <f>SUM(M100:M109)</f>
        <v>0</v>
      </c>
      <c r="N110" s="301">
        <f>SUM(N100:N109)</f>
        <v>0</v>
      </c>
    </row>
  </sheetData>
  <mergeCells count="77">
    <mergeCell ref="L61:N62"/>
    <mergeCell ref="B62:C62"/>
    <mergeCell ref="D62:E62"/>
    <mergeCell ref="A74:K74"/>
    <mergeCell ref="F62:G62"/>
    <mergeCell ref="H62:I62"/>
    <mergeCell ref="J62:K62"/>
    <mergeCell ref="B61:E61"/>
    <mergeCell ref="F61:K61"/>
    <mergeCell ref="L43:N44"/>
    <mergeCell ref="B44:C44"/>
    <mergeCell ref="D44:E44"/>
    <mergeCell ref="F44:G44"/>
    <mergeCell ref="A56:K56"/>
    <mergeCell ref="B2:C2"/>
    <mergeCell ref="B4:C4"/>
    <mergeCell ref="B5:C5"/>
    <mergeCell ref="D8:E8"/>
    <mergeCell ref="B8:C8"/>
    <mergeCell ref="A20:K20"/>
    <mergeCell ref="B41:C41"/>
    <mergeCell ref="F41:K41"/>
    <mergeCell ref="F26:G26"/>
    <mergeCell ref="L7:N8"/>
    <mergeCell ref="F8:G8"/>
    <mergeCell ref="H8:I8"/>
    <mergeCell ref="A38:K38"/>
    <mergeCell ref="B40:C40"/>
    <mergeCell ref="D40:E40"/>
    <mergeCell ref="L25:N26"/>
    <mergeCell ref="B26:C26"/>
    <mergeCell ref="D26:E26"/>
    <mergeCell ref="B25:E25"/>
    <mergeCell ref="F25:K25"/>
    <mergeCell ref="H26:I26"/>
    <mergeCell ref="J8:K8"/>
    <mergeCell ref="B7:E7"/>
    <mergeCell ref="F7:K7"/>
    <mergeCell ref="D4:E4"/>
    <mergeCell ref="F5:K5"/>
    <mergeCell ref="B22:C22"/>
    <mergeCell ref="D22:E22"/>
    <mergeCell ref="B23:C23"/>
    <mergeCell ref="F23:K23"/>
    <mergeCell ref="B79:E79"/>
    <mergeCell ref="H44:I44"/>
    <mergeCell ref="J44:K44"/>
    <mergeCell ref="B43:E43"/>
    <mergeCell ref="F43:K43"/>
    <mergeCell ref="J26:K26"/>
    <mergeCell ref="B58:C58"/>
    <mergeCell ref="D58:E58"/>
    <mergeCell ref="B59:C59"/>
    <mergeCell ref="F59:K59"/>
    <mergeCell ref="L79:N80"/>
    <mergeCell ref="B80:C80"/>
    <mergeCell ref="D80:E80"/>
    <mergeCell ref="F80:G80"/>
    <mergeCell ref="H80:I80"/>
    <mergeCell ref="L97:N98"/>
    <mergeCell ref="B98:C98"/>
    <mergeCell ref="D98:E98"/>
    <mergeCell ref="F98:G98"/>
    <mergeCell ref="H98:I98"/>
    <mergeCell ref="B97:E97"/>
    <mergeCell ref="F97:K97"/>
    <mergeCell ref="B95:C95"/>
    <mergeCell ref="F95:K95"/>
    <mergeCell ref="A110:K110"/>
    <mergeCell ref="B76:C76"/>
    <mergeCell ref="D76:E76"/>
    <mergeCell ref="B77:C77"/>
    <mergeCell ref="F77:K77"/>
    <mergeCell ref="A92:K92"/>
    <mergeCell ref="F79:K79"/>
    <mergeCell ref="B94:C94"/>
    <mergeCell ref="D94:E94"/>
  </mergeCells>
  <pageMargins left="0.7" right="0.7" top="0.78740157499999996" bottom="0.78740157499999996" header="0.3" footer="0.3"/>
  <pageSetup paperSize="9" scale="29" orientation="landscape" verticalDpi="300" r:id="rId1"/>
  <headerFooter alignWithMargins="0"/>
  <rowBreaks count="5" manualBreakCount="5">
    <brk id="20" max="13" man="1"/>
    <brk id="38" max="13" man="1"/>
    <brk id="56" max="13" man="1"/>
    <brk id="74" max="13" man="1"/>
    <brk id="92" max="1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6600"/>
  </sheetPr>
  <dimension ref="A1:T165"/>
  <sheetViews>
    <sheetView showGridLines="0" zoomScale="70" zoomScaleNormal="70" zoomScaleSheetLayoutView="25" workbookViewId="0"/>
  </sheetViews>
  <sheetFormatPr baseColWidth="10" defaultColWidth="11.44140625" defaultRowHeight="13.2" x14ac:dyDescent="0.25"/>
  <cols>
    <col min="1" max="1" width="22.77734375" style="169" customWidth="1"/>
    <col min="2" max="13" width="16.77734375" style="169" customWidth="1"/>
    <col min="14" max="14" width="16.77734375" style="195" customWidth="1"/>
    <col min="15" max="15" width="3.77734375" style="208" customWidth="1"/>
    <col min="16" max="18" width="9.109375" style="208" customWidth="1"/>
    <col min="19" max="20" width="9.109375" style="169" customWidth="1"/>
    <col min="21" max="16384" width="11.44140625" style="169"/>
  </cols>
  <sheetData>
    <row r="1" spans="1:20" ht="19.95" customHeight="1" thickBot="1" x14ac:dyDescent="0.3">
      <c r="A1" s="340" t="s">
        <v>110</v>
      </c>
      <c r="B1" s="171"/>
      <c r="C1" s="171"/>
      <c r="D1" s="171"/>
      <c r="E1" s="171"/>
      <c r="F1" s="168"/>
      <c r="G1" s="168"/>
      <c r="H1" s="168"/>
      <c r="I1" s="168"/>
      <c r="J1" s="168"/>
      <c r="K1" s="168"/>
      <c r="L1" s="168"/>
      <c r="M1" s="168"/>
      <c r="N1" s="197"/>
      <c r="O1" s="221"/>
      <c r="P1" s="169"/>
      <c r="Q1" s="169"/>
      <c r="R1" s="169"/>
    </row>
    <row r="2" spans="1:20" ht="19.95" customHeight="1" x14ac:dyDescent="0.25">
      <c r="A2" s="360" t="s">
        <v>95</v>
      </c>
      <c r="B2" s="522">
        <f>'3b- CBA - Costs'!B2:C2</f>
        <v>0</v>
      </c>
      <c r="C2" s="523"/>
      <c r="D2" s="190"/>
      <c r="E2" s="294"/>
      <c r="N2" s="169"/>
      <c r="O2" s="221"/>
      <c r="P2" s="529" t="s">
        <v>239</v>
      </c>
      <c r="Q2" s="530"/>
      <c r="R2" s="530"/>
      <c r="S2" s="530"/>
      <c r="T2" s="531"/>
    </row>
    <row r="3" spans="1:20" ht="60" customHeight="1" x14ac:dyDescent="0.25">
      <c r="A3" s="183"/>
      <c r="B3" s="183"/>
      <c r="C3" s="183"/>
      <c r="D3" s="183"/>
      <c r="E3" s="294"/>
      <c r="N3" s="169"/>
      <c r="O3" s="221"/>
      <c r="P3" s="532"/>
      <c r="Q3" s="533"/>
      <c r="R3" s="533"/>
      <c r="S3" s="533"/>
      <c r="T3" s="534"/>
    </row>
    <row r="4" spans="1:20" ht="22.5" customHeight="1" x14ac:dyDescent="0.25">
      <c r="A4" s="514" t="s">
        <v>50</v>
      </c>
      <c r="B4" s="516">
        <f>'3b- CBA - Costs'!B4:C4</f>
        <v>0</v>
      </c>
      <c r="C4" s="517"/>
      <c r="L4" s="185"/>
      <c r="M4" s="185"/>
      <c r="N4" s="293"/>
      <c r="P4" s="532"/>
      <c r="Q4" s="533"/>
      <c r="R4" s="533"/>
      <c r="S4" s="533"/>
      <c r="T4" s="534"/>
    </row>
    <row r="5" spans="1:20" ht="22.5" customHeight="1" x14ac:dyDescent="0.25">
      <c r="A5" s="515"/>
      <c r="B5" s="518"/>
      <c r="C5" s="519"/>
      <c r="L5" s="193"/>
      <c r="M5" s="171"/>
      <c r="N5" s="196"/>
      <c r="P5" s="532"/>
      <c r="Q5" s="533"/>
      <c r="R5" s="533"/>
      <c r="S5" s="533"/>
      <c r="T5" s="534"/>
    </row>
    <row r="6" spans="1:20" ht="22.5" customHeight="1" x14ac:dyDescent="0.25">
      <c r="A6" s="514" t="s">
        <v>13</v>
      </c>
      <c r="B6" s="516">
        <f>'3b- CBA - Costs'!B5:C5</f>
        <v>0</v>
      </c>
      <c r="C6" s="517"/>
      <c r="L6" s="194"/>
      <c r="M6" s="168"/>
      <c r="N6" s="197"/>
      <c r="P6" s="532"/>
      <c r="Q6" s="533"/>
      <c r="R6" s="533"/>
      <c r="S6" s="533"/>
      <c r="T6" s="534"/>
    </row>
    <row r="7" spans="1:20" ht="22.5" customHeight="1" x14ac:dyDescent="0.25">
      <c r="A7" s="515"/>
      <c r="B7" s="518"/>
      <c r="C7" s="519"/>
      <c r="L7" s="194"/>
      <c r="M7" s="168"/>
      <c r="N7" s="197"/>
      <c r="P7" s="532"/>
      <c r="Q7" s="533"/>
      <c r="R7" s="533"/>
      <c r="S7" s="533"/>
      <c r="T7" s="534"/>
    </row>
    <row r="8" spans="1:20" ht="22.5" customHeight="1" thickBot="1" x14ac:dyDescent="0.3">
      <c r="L8" s="208"/>
      <c r="M8" s="208"/>
      <c r="N8" s="374"/>
      <c r="P8" s="532"/>
      <c r="Q8" s="533"/>
      <c r="R8" s="533"/>
      <c r="S8" s="533"/>
      <c r="T8" s="534"/>
    </row>
    <row r="9" spans="1:20" ht="19.95" customHeight="1" x14ac:dyDescent="0.3">
      <c r="A9" s="386" t="s">
        <v>206</v>
      </c>
      <c r="B9" s="493" t="s">
        <v>199</v>
      </c>
      <c r="C9" s="494"/>
      <c r="D9" s="499" t="s">
        <v>201</v>
      </c>
      <c r="E9" s="494"/>
      <c r="F9" s="499" t="s">
        <v>225</v>
      </c>
      <c r="G9" s="505"/>
      <c r="I9" s="372"/>
      <c r="J9" s="372"/>
      <c r="K9" s="372"/>
      <c r="L9" s="373"/>
      <c r="M9" s="373"/>
      <c r="N9" s="373"/>
      <c r="O9" s="223"/>
      <c r="P9" s="532"/>
      <c r="Q9" s="533"/>
      <c r="R9" s="533"/>
      <c r="S9" s="533"/>
      <c r="T9" s="534"/>
    </row>
    <row r="10" spans="1:20" ht="19.95" customHeight="1" x14ac:dyDescent="0.3">
      <c r="A10" s="384" t="s">
        <v>203</v>
      </c>
      <c r="B10" s="495">
        <v>1</v>
      </c>
      <c r="C10" s="496"/>
      <c r="D10" s="500">
        <v>1</v>
      </c>
      <c r="E10" s="501"/>
      <c r="F10" s="500">
        <v>1</v>
      </c>
      <c r="G10" s="506"/>
      <c r="I10" s="372"/>
      <c r="J10" s="372"/>
      <c r="K10" s="372"/>
      <c r="L10" s="373"/>
      <c r="M10" s="373"/>
      <c r="N10" s="373"/>
      <c r="O10" s="223"/>
      <c r="P10" s="532"/>
      <c r="Q10" s="533"/>
      <c r="R10" s="533"/>
      <c r="S10" s="533"/>
      <c r="T10" s="534"/>
    </row>
    <row r="11" spans="1:20" ht="19.95" customHeight="1" x14ac:dyDescent="0.3">
      <c r="A11" s="384" t="s">
        <v>204</v>
      </c>
      <c r="B11" s="495">
        <v>1</v>
      </c>
      <c r="C11" s="496"/>
      <c r="D11" s="500">
        <v>1</v>
      </c>
      <c r="E11" s="501"/>
      <c r="F11" s="500">
        <v>1</v>
      </c>
      <c r="G11" s="506"/>
      <c r="I11" s="372"/>
      <c r="J11" s="372"/>
      <c r="K11" s="372"/>
      <c r="L11" s="373"/>
      <c r="M11" s="373"/>
      <c r="N11" s="373"/>
      <c r="O11" s="223"/>
      <c r="P11" s="532"/>
      <c r="Q11" s="533"/>
      <c r="R11" s="533"/>
      <c r="S11" s="533"/>
      <c r="T11" s="534"/>
    </row>
    <row r="12" spans="1:20" ht="19.95" customHeight="1" thickBot="1" x14ac:dyDescent="0.35">
      <c r="A12" s="385" t="s">
        <v>205</v>
      </c>
      <c r="B12" s="497">
        <v>1</v>
      </c>
      <c r="C12" s="498"/>
      <c r="D12" s="502">
        <v>1</v>
      </c>
      <c r="E12" s="507"/>
      <c r="F12" s="502">
        <v>1</v>
      </c>
      <c r="G12" s="503"/>
      <c r="I12" s="372"/>
      <c r="J12" s="372"/>
      <c r="K12" s="372"/>
      <c r="L12" s="373"/>
      <c r="M12" s="373"/>
      <c r="N12" s="373"/>
      <c r="O12" s="223"/>
      <c r="P12" s="532"/>
      <c r="Q12" s="533"/>
      <c r="R12" s="533"/>
      <c r="S12" s="533"/>
      <c r="T12" s="534"/>
    </row>
    <row r="13" spans="1:20" ht="19.95" customHeight="1" thickBot="1" x14ac:dyDescent="0.3">
      <c r="A13" s="192"/>
      <c r="B13" s="378"/>
      <c r="C13" s="192"/>
      <c r="D13" s="208"/>
      <c r="E13" s="208"/>
      <c r="F13" s="208"/>
      <c r="G13" s="379"/>
      <c r="L13" s="194"/>
      <c r="M13" s="168"/>
      <c r="N13" s="197"/>
      <c r="O13" s="221"/>
      <c r="P13" s="532"/>
      <c r="Q13" s="533"/>
      <c r="R13" s="533"/>
      <c r="S13" s="533"/>
      <c r="T13" s="534"/>
    </row>
    <row r="14" spans="1:20" ht="19.95" customHeight="1" thickBot="1" x14ac:dyDescent="0.3">
      <c r="A14" s="520" t="s">
        <v>198</v>
      </c>
      <c r="B14" s="473" t="s">
        <v>192</v>
      </c>
      <c r="C14" s="474"/>
      <c r="D14" s="474"/>
      <c r="E14" s="474"/>
      <c r="F14" s="474"/>
      <c r="G14" s="481"/>
      <c r="H14" s="474" t="s">
        <v>131</v>
      </c>
      <c r="I14" s="474"/>
      <c r="J14" s="474"/>
      <c r="K14" s="481"/>
      <c r="L14" s="508" t="s">
        <v>197</v>
      </c>
      <c r="M14" s="524"/>
      <c r="N14" s="525"/>
      <c r="O14" s="361"/>
      <c r="P14" s="532"/>
      <c r="Q14" s="533"/>
      <c r="R14" s="533"/>
      <c r="S14" s="533"/>
      <c r="T14" s="534"/>
    </row>
    <row r="15" spans="1:20" ht="19.95" customHeight="1" thickBot="1" x14ac:dyDescent="0.3">
      <c r="A15" s="521"/>
      <c r="B15" s="479" t="s">
        <v>180</v>
      </c>
      <c r="C15" s="480"/>
      <c r="D15" s="479" t="s">
        <v>183</v>
      </c>
      <c r="E15" s="480"/>
      <c r="F15" s="479" t="s">
        <v>151</v>
      </c>
      <c r="G15" s="480"/>
      <c r="H15" s="479" t="s">
        <v>181</v>
      </c>
      <c r="I15" s="480"/>
      <c r="J15" s="479" t="s">
        <v>182</v>
      </c>
      <c r="K15" s="480"/>
      <c r="L15" s="526"/>
      <c r="M15" s="527"/>
      <c r="N15" s="528"/>
      <c r="O15" s="361"/>
      <c r="P15" s="532"/>
      <c r="Q15" s="533"/>
      <c r="R15" s="533"/>
      <c r="S15" s="533"/>
      <c r="T15" s="534"/>
    </row>
    <row r="16" spans="1:20" ht="19.95" customHeight="1" thickBot="1" x14ac:dyDescent="0.3">
      <c r="A16" s="209" t="s">
        <v>100</v>
      </c>
      <c r="B16" s="408" t="s">
        <v>96</v>
      </c>
      <c r="C16" s="408" t="s">
        <v>97</v>
      </c>
      <c r="D16" s="408" t="s">
        <v>96</v>
      </c>
      <c r="E16" s="408" t="s">
        <v>97</v>
      </c>
      <c r="F16" s="408" t="s">
        <v>96</v>
      </c>
      <c r="G16" s="408" t="s">
        <v>97</v>
      </c>
      <c r="H16" s="376" t="s">
        <v>96</v>
      </c>
      <c r="I16" s="330" t="s">
        <v>97</v>
      </c>
      <c r="J16" s="330" t="s">
        <v>96</v>
      </c>
      <c r="K16" s="330" t="s">
        <v>97</v>
      </c>
      <c r="L16" s="224" t="s">
        <v>98</v>
      </c>
      <c r="M16" s="225" t="s">
        <v>99</v>
      </c>
      <c r="N16" s="225" t="s">
        <v>101</v>
      </c>
      <c r="O16" s="222"/>
      <c r="P16" s="532"/>
      <c r="Q16" s="533"/>
      <c r="R16" s="533"/>
      <c r="S16" s="533"/>
      <c r="T16" s="534"/>
    </row>
    <row r="17" spans="1:20" ht="19.95" customHeight="1" thickBot="1" x14ac:dyDescent="0.3">
      <c r="A17" s="375">
        <v>1</v>
      </c>
      <c r="B17" s="410"/>
      <c r="C17" s="411"/>
      <c r="D17" s="412"/>
      <c r="E17" s="412"/>
      <c r="F17" s="412"/>
      <c r="G17" s="413"/>
      <c r="H17" s="377"/>
      <c r="I17" s="198"/>
      <c r="J17" s="198"/>
      <c r="K17" s="198"/>
      <c r="L17" s="172">
        <f t="shared" ref="L17:L26" si="0">(((B17+D17+F17)*($B$10*$D$10*$F$10))+((B17+D17+F17)*(($B$11-$B$10)*$D$11*$F$11))+((B17+D17+F17)*(($B$12-$B$11)*$D$12*$F$12))+(H17+J17))</f>
        <v>0</v>
      </c>
      <c r="M17" s="172">
        <f t="shared" ref="M17:M26" si="1">(((C17+E17+G17)*($B$10*$D$10*$F$10))+((C17+E17+G17)*(($B$11-$B$10)*$D$11*$F$11))+((C17+E17+G17)*(($B$12-$B$11)*$D$12*$F$12))+(I17+K17))</f>
        <v>0</v>
      </c>
      <c r="N17" s="291">
        <f>(L17+M17)/2</f>
        <v>0</v>
      </c>
      <c r="O17" s="222"/>
      <c r="P17" s="532"/>
      <c r="Q17" s="533"/>
      <c r="R17" s="533"/>
      <c r="S17" s="533"/>
      <c r="T17" s="534"/>
    </row>
    <row r="18" spans="1:20" ht="19.95" customHeight="1" thickBot="1" x14ac:dyDescent="0.3">
      <c r="A18" s="375">
        <v>2</v>
      </c>
      <c r="B18" s="432"/>
      <c r="C18" s="431"/>
      <c r="D18" s="198"/>
      <c r="E18" s="198"/>
      <c r="F18" s="198"/>
      <c r="G18" s="433"/>
      <c r="H18" s="377"/>
      <c r="I18" s="198"/>
      <c r="J18" s="198"/>
      <c r="K18" s="198"/>
      <c r="L18" s="172">
        <f t="shared" si="0"/>
        <v>0</v>
      </c>
      <c r="M18" s="172">
        <f t="shared" si="1"/>
        <v>0</v>
      </c>
      <c r="N18" s="291">
        <f t="shared" ref="N18:N26" si="2">(L18+M18)/2</f>
        <v>0</v>
      </c>
      <c r="O18" s="222"/>
      <c r="P18" s="532"/>
      <c r="Q18" s="533"/>
      <c r="R18" s="533"/>
      <c r="S18" s="533"/>
      <c r="T18" s="534"/>
    </row>
    <row r="19" spans="1:20" ht="19.95" customHeight="1" thickBot="1" x14ac:dyDescent="0.3">
      <c r="A19" s="375">
        <v>3</v>
      </c>
      <c r="B19" s="432"/>
      <c r="C19" s="431"/>
      <c r="D19" s="198"/>
      <c r="E19" s="198"/>
      <c r="F19" s="198"/>
      <c r="G19" s="433"/>
      <c r="H19" s="377"/>
      <c r="I19" s="198"/>
      <c r="J19" s="198"/>
      <c r="K19" s="198"/>
      <c r="L19" s="172">
        <f t="shared" si="0"/>
        <v>0</v>
      </c>
      <c r="M19" s="172">
        <f t="shared" si="1"/>
        <v>0</v>
      </c>
      <c r="N19" s="291">
        <f t="shared" si="2"/>
        <v>0</v>
      </c>
      <c r="O19" s="222"/>
      <c r="P19" s="532"/>
      <c r="Q19" s="533"/>
      <c r="R19" s="533"/>
      <c r="S19" s="533"/>
      <c r="T19" s="534"/>
    </row>
    <row r="20" spans="1:20" ht="19.95" customHeight="1" thickBot="1" x14ac:dyDescent="0.3">
      <c r="A20" s="375">
        <v>4</v>
      </c>
      <c r="B20" s="432"/>
      <c r="C20" s="431"/>
      <c r="D20" s="198"/>
      <c r="E20" s="198"/>
      <c r="F20" s="198"/>
      <c r="G20" s="433"/>
      <c r="H20" s="377"/>
      <c r="I20" s="198"/>
      <c r="J20" s="198"/>
      <c r="K20" s="198"/>
      <c r="L20" s="172">
        <f t="shared" si="0"/>
        <v>0</v>
      </c>
      <c r="M20" s="172">
        <f t="shared" si="1"/>
        <v>0</v>
      </c>
      <c r="N20" s="291">
        <f t="shared" si="2"/>
        <v>0</v>
      </c>
      <c r="O20" s="222"/>
      <c r="P20" s="532"/>
      <c r="Q20" s="533"/>
      <c r="R20" s="533"/>
      <c r="S20" s="533"/>
      <c r="T20" s="534"/>
    </row>
    <row r="21" spans="1:20" ht="19.95" customHeight="1" thickBot="1" x14ac:dyDescent="0.3">
      <c r="A21" s="375">
        <v>5</v>
      </c>
      <c r="B21" s="432"/>
      <c r="C21" s="431"/>
      <c r="D21" s="198"/>
      <c r="E21" s="198"/>
      <c r="F21" s="198"/>
      <c r="G21" s="433"/>
      <c r="H21" s="377"/>
      <c r="I21" s="198"/>
      <c r="J21" s="198"/>
      <c r="K21" s="198"/>
      <c r="L21" s="172">
        <f t="shared" si="0"/>
        <v>0</v>
      </c>
      <c r="M21" s="172">
        <f t="shared" si="1"/>
        <v>0</v>
      </c>
      <c r="N21" s="291">
        <f t="shared" si="2"/>
        <v>0</v>
      </c>
      <c r="O21" s="222"/>
      <c r="P21" s="532"/>
      <c r="Q21" s="533"/>
      <c r="R21" s="533"/>
      <c r="S21" s="533"/>
      <c r="T21" s="534"/>
    </row>
    <row r="22" spans="1:20" ht="19.95" customHeight="1" thickBot="1" x14ac:dyDescent="0.3">
      <c r="A22" s="375">
        <v>6</v>
      </c>
      <c r="B22" s="432"/>
      <c r="C22" s="431"/>
      <c r="D22" s="198"/>
      <c r="E22" s="198"/>
      <c r="F22" s="198"/>
      <c r="G22" s="433"/>
      <c r="H22" s="377"/>
      <c r="I22" s="198"/>
      <c r="J22" s="198"/>
      <c r="K22" s="198"/>
      <c r="L22" s="172">
        <f t="shared" si="0"/>
        <v>0</v>
      </c>
      <c r="M22" s="172">
        <f t="shared" si="1"/>
        <v>0</v>
      </c>
      <c r="N22" s="291">
        <f t="shared" si="2"/>
        <v>0</v>
      </c>
      <c r="O22" s="222"/>
      <c r="P22" s="532"/>
      <c r="Q22" s="533"/>
      <c r="R22" s="533"/>
      <c r="S22" s="533"/>
      <c r="T22" s="534"/>
    </row>
    <row r="23" spans="1:20" ht="19.95" customHeight="1" thickBot="1" x14ac:dyDescent="0.3">
      <c r="A23" s="375">
        <v>7</v>
      </c>
      <c r="B23" s="432"/>
      <c r="C23" s="431"/>
      <c r="D23" s="198"/>
      <c r="E23" s="198"/>
      <c r="F23" s="198"/>
      <c r="G23" s="433"/>
      <c r="H23" s="377"/>
      <c r="I23" s="198"/>
      <c r="J23" s="198"/>
      <c r="K23" s="198"/>
      <c r="L23" s="172">
        <f t="shared" si="0"/>
        <v>0</v>
      </c>
      <c r="M23" s="172">
        <f t="shared" si="1"/>
        <v>0</v>
      </c>
      <c r="N23" s="291">
        <f t="shared" si="2"/>
        <v>0</v>
      </c>
      <c r="O23" s="222"/>
      <c r="P23" s="532"/>
      <c r="Q23" s="533"/>
      <c r="R23" s="533"/>
      <c r="S23" s="533"/>
      <c r="T23" s="534"/>
    </row>
    <row r="24" spans="1:20" ht="19.95" customHeight="1" thickBot="1" x14ac:dyDescent="0.3">
      <c r="A24" s="375">
        <v>8</v>
      </c>
      <c r="B24" s="432"/>
      <c r="C24" s="431"/>
      <c r="D24" s="198"/>
      <c r="E24" s="198"/>
      <c r="F24" s="198"/>
      <c r="G24" s="433"/>
      <c r="H24" s="377"/>
      <c r="I24" s="198"/>
      <c r="J24" s="198"/>
      <c r="K24" s="198"/>
      <c r="L24" s="172">
        <f t="shared" si="0"/>
        <v>0</v>
      </c>
      <c r="M24" s="172">
        <f t="shared" si="1"/>
        <v>0</v>
      </c>
      <c r="N24" s="291">
        <f t="shared" si="2"/>
        <v>0</v>
      </c>
      <c r="O24" s="222"/>
      <c r="P24" s="532"/>
      <c r="Q24" s="533"/>
      <c r="R24" s="533"/>
      <c r="S24" s="533"/>
      <c r="T24" s="534"/>
    </row>
    <row r="25" spans="1:20" ht="19.95" customHeight="1" thickBot="1" x14ac:dyDescent="0.3">
      <c r="A25" s="375">
        <v>9</v>
      </c>
      <c r="B25" s="432"/>
      <c r="C25" s="431"/>
      <c r="D25" s="198"/>
      <c r="E25" s="198"/>
      <c r="F25" s="198"/>
      <c r="G25" s="433"/>
      <c r="H25" s="377"/>
      <c r="I25" s="198"/>
      <c r="J25" s="198"/>
      <c r="K25" s="198"/>
      <c r="L25" s="172">
        <f t="shared" si="0"/>
        <v>0</v>
      </c>
      <c r="M25" s="172">
        <f t="shared" si="1"/>
        <v>0</v>
      </c>
      <c r="N25" s="291">
        <f t="shared" si="2"/>
        <v>0</v>
      </c>
      <c r="O25" s="222"/>
      <c r="P25" s="532"/>
      <c r="Q25" s="533"/>
      <c r="R25" s="533"/>
      <c r="S25" s="533"/>
      <c r="T25" s="534"/>
    </row>
    <row r="26" spans="1:20" ht="19.95" customHeight="1" thickBot="1" x14ac:dyDescent="0.3">
      <c r="A26" s="375">
        <v>10</v>
      </c>
      <c r="B26" s="392"/>
      <c r="C26" s="434"/>
      <c r="D26" s="382"/>
      <c r="E26" s="382"/>
      <c r="F26" s="382"/>
      <c r="G26" s="383"/>
      <c r="H26" s="377"/>
      <c r="I26" s="198"/>
      <c r="J26" s="198"/>
      <c r="K26" s="198"/>
      <c r="L26" s="172">
        <f t="shared" si="0"/>
        <v>0</v>
      </c>
      <c r="M26" s="172">
        <f t="shared" si="1"/>
        <v>0</v>
      </c>
      <c r="N26" s="291">
        <f t="shared" si="2"/>
        <v>0</v>
      </c>
      <c r="O26" s="222"/>
      <c r="P26" s="532"/>
      <c r="Q26" s="533"/>
      <c r="R26" s="533"/>
      <c r="S26" s="533"/>
      <c r="T26" s="534"/>
    </row>
    <row r="27" spans="1:20" ht="19.95" customHeight="1" thickBot="1" x14ac:dyDescent="0.35">
      <c r="A27" s="370" t="s">
        <v>115</v>
      </c>
      <c r="B27" s="409"/>
      <c r="C27" s="409"/>
      <c r="D27" s="409"/>
      <c r="E27" s="409"/>
      <c r="F27" s="409"/>
      <c r="G27" s="409"/>
      <c r="H27" s="371"/>
      <c r="I27" s="371"/>
      <c r="J27" s="371"/>
      <c r="K27" s="371"/>
      <c r="L27" s="173">
        <f>SUM(L17:L26)</f>
        <v>0</v>
      </c>
      <c r="M27" s="174">
        <f>SUM(M17:M26)</f>
        <v>0</v>
      </c>
      <c r="N27" s="173">
        <f>SUM(N17:N26)</f>
        <v>0</v>
      </c>
      <c r="O27" s="223"/>
      <c r="P27" s="535"/>
      <c r="Q27" s="536"/>
      <c r="R27" s="536"/>
      <c r="S27" s="536"/>
      <c r="T27" s="537"/>
    </row>
    <row r="28" spans="1:20" ht="60" customHeight="1" x14ac:dyDescent="0.25">
      <c r="A28" s="171"/>
      <c r="B28" s="171"/>
      <c r="C28" s="171"/>
      <c r="D28" s="171"/>
      <c r="E28" s="171"/>
      <c r="F28" s="171"/>
      <c r="G28" s="171"/>
      <c r="H28" s="171"/>
      <c r="I28" s="171"/>
      <c r="J28" s="171"/>
      <c r="K28" s="171"/>
      <c r="L28" s="171"/>
      <c r="M28" s="171"/>
      <c r="N28" s="171"/>
      <c r="O28" s="221"/>
      <c r="P28" s="221"/>
      <c r="Q28" s="221"/>
    </row>
    <row r="29" spans="1:20" ht="22.5" customHeight="1" x14ac:dyDescent="0.25">
      <c r="A29" s="511" t="s">
        <v>50</v>
      </c>
      <c r="B29" s="504">
        <f>'3b- CBA - Costs'!B22:C22</f>
        <v>0</v>
      </c>
      <c r="C29" s="504"/>
      <c r="L29" s="185"/>
      <c r="M29" s="185"/>
      <c r="N29" s="293"/>
    </row>
    <row r="30" spans="1:20" ht="22.5" customHeight="1" x14ac:dyDescent="0.25">
      <c r="A30" s="511"/>
      <c r="B30" s="504"/>
      <c r="C30" s="504"/>
      <c r="L30" s="193"/>
      <c r="M30" s="171"/>
      <c r="N30" s="196"/>
    </row>
    <row r="31" spans="1:20" ht="22.5" customHeight="1" x14ac:dyDescent="0.25">
      <c r="A31" s="511" t="s">
        <v>13</v>
      </c>
      <c r="B31" s="504">
        <f>'3b- CBA - Costs'!B23:C23</f>
        <v>0</v>
      </c>
      <c r="C31" s="504"/>
      <c r="L31" s="194"/>
      <c r="M31" s="168"/>
      <c r="N31" s="197"/>
    </row>
    <row r="32" spans="1:20" ht="22.5" customHeight="1" x14ac:dyDescent="0.25">
      <c r="A32" s="511"/>
      <c r="B32" s="504"/>
      <c r="C32" s="504"/>
      <c r="L32" s="194"/>
      <c r="M32" s="168"/>
      <c r="N32" s="197"/>
    </row>
    <row r="33" spans="1:15" ht="22.5" customHeight="1" thickBot="1" x14ac:dyDescent="0.3">
      <c r="F33" s="387"/>
      <c r="G33" s="387"/>
      <c r="H33" s="388"/>
      <c r="I33" s="388"/>
      <c r="J33" s="388"/>
      <c r="K33" s="388"/>
      <c r="L33" s="194"/>
      <c r="M33" s="168"/>
      <c r="N33" s="197"/>
    </row>
    <row r="34" spans="1:15" ht="19.95" customHeight="1" x14ac:dyDescent="0.25">
      <c r="A34" s="386" t="s">
        <v>206</v>
      </c>
      <c r="B34" s="493" t="s">
        <v>199</v>
      </c>
      <c r="C34" s="494"/>
      <c r="D34" s="499" t="s">
        <v>201</v>
      </c>
      <c r="E34" s="494"/>
      <c r="F34" s="499" t="s">
        <v>200</v>
      </c>
      <c r="G34" s="505"/>
      <c r="I34" s="388"/>
      <c r="J34" s="388"/>
      <c r="K34" s="388"/>
      <c r="L34" s="194"/>
      <c r="M34" s="168"/>
      <c r="N34" s="197"/>
    </row>
    <row r="35" spans="1:15" ht="19.95" customHeight="1" x14ac:dyDescent="0.25">
      <c r="A35" s="389" t="s">
        <v>203</v>
      </c>
      <c r="B35" s="495">
        <v>1</v>
      </c>
      <c r="C35" s="496"/>
      <c r="D35" s="500">
        <v>1</v>
      </c>
      <c r="E35" s="501"/>
      <c r="F35" s="500">
        <v>1</v>
      </c>
      <c r="G35" s="506"/>
      <c r="I35" s="388"/>
      <c r="J35" s="388"/>
      <c r="K35" s="388"/>
      <c r="L35" s="194"/>
      <c r="M35" s="168"/>
      <c r="N35" s="197"/>
    </row>
    <row r="36" spans="1:15" ht="19.95" customHeight="1" x14ac:dyDescent="0.25">
      <c r="A36" s="389" t="s">
        <v>204</v>
      </c>
      <c r="B36" s="495">
        <v>1</v>
      </c>
      <c r="C36" s="496"/>
      <c r="D36" s="500">
        <v>1</v>
      </c>
      <c r="E36" s="501"/>
      <c r="F36" s="500">
        <v>1</v>
      </c>
      <c r="G36" s="506"/>
      <c r="I36" s="388"/>
      <c r="J36" s="388"/>
      <c r="K36" s="388"/>
      <c r="L36" s="194"/>
      <c r="M36" s="168"/>
      <c r="N36" s="197"/>
    </row>
    <row r="37" spans="1:15" ht="19.95" customHeight="1" thickBot="1" x14ac:dyDescent="0.3">
      <c r="A37" s="390" t="s">
        <v>205</v>
      </c>
      <c r="B37" s="497">
        <v>1</v>
      </c>
      <c r="C37" s="498"/>
      <c r="D37" s="502">
        <v>1</v>
      </c>
      <c r="E37" s="507"/>
      <c r="F37" s="502">
        <v>1</v>
      </c>
      <c r="G37" s="503"/>
      <c r="I37" s="388"/>
      <c r="J37" s="388"/>
      <c r="K37" s="388"/>
      <c r="L37" s="194"/>
      <c r="M37" s="168"/>
      <c r="N37" s="197"/>
    </row>
    <row r="38" spans="1:15" ht="19.95" customHeight="1" thickBot="1" x14ac:dyDescent="0.3">
      <c r="A38" s="192"/>
      <c r="B38" s="378"/>
      <c r="C38" s="192"/>
      <c r="D38" s="208"/>
      <c r="E38" s="208"/>
      <c r="F38" s="208"/>
      <c r="G38" s="379"/>
      <c r="L38" s="194"/>
      <c r="M38" s="168"/>
      <c r="N38" s="197"/>
      <c r="O38" s="221"/>
    </row>
    <row r="39" spans="1:15" ht="19.95" customHeight="1" thickBot="1" x14ac:dyDescent="0.3">
      <c r="A39" s="512" t="s">
        <v>198</v>
      </c>
      <c r="B39" s="473" t="s">
        <v>192</v>
      </c>
      <c r="C39" s="474"/>
      <c r="D39" s="474"/>
      <c r="E39" s="474"/>
      <c r="F39" s="474"/>
      <c r="G39" s="481"/>
      <c r="H39" s="474" t="s">
        <v>131</v>
      </c>
      <c r="I39" s="474"/>
      <c r="J39" s="474"/>
      <c r="K39" s="481"/>
      <c r="L39" s="508" t="s">
        <v>197</v>
      </c>
      <c r="M39" s="476"/>
      <c r="N39" s="487"/>
      <c r="O39" s="361"/>
    </row>
    <row r="40" spans="1:15" ht="19.95" customHeight="1" thickBot="1" x14ac:dyDescent="0.3">
      <c r="A40" s="513"/>
      <c r="B40" s="489" t="s">
        <v>180</v>
      </c>
      <c r="C40" s="489"/>
      <c r="D40" s="489" t="s">
        <v>183</v>
      </c>
      <c r="E40" s="489"/>
      <c r="F40" s="479" t="s">
        <v>151</v>
      </c>
      <c r="G40" s="480"/>
      <c r="H40" s="480" t="s">
        <v>181</v>
      </c>
      <c r="I40" s="489"/>
      <c r="J40" s="479" t="s">
        <v>182</v>
      </c>
      <c r="K40" s="480"/>
      <c r="L40" s="477"/>
      <c r="M40" s="478"/>
      <c r="N40" s="488"/>
      <c r="O40" s="361"/>
    </row>
    <row r="41" spans="1:15" ht="19.95" customHeight="1" thickBot="1" x14ac:dyDescent="0.3">
      <c r="A41" s="209" t="s">
        <v>100</v>
      </c>
      <c r="B41" s="330" t="s">
        <v>96</v>
      </c>
      <c r="C41" s="330" t="s">
        <v>97</v>
      </c>
      <c r="D41" s="330" t="s">
        <v>96</v>
      </c>
      <c r="E41" s="330" t="s">
        <v>97</v>
      </c>
      <c r="F41" s="330" t="s">
        <v>96</v>
      </c>
      <c r="G41" s="330" t="s">
        <v>97</v>
      </c>
      <c r="H41" s="376" t="s">
        <v>96</v>
      </c>
      <c r="I41" s="330" t="s">
        <v>97</v>
      </c>
      <c r="J41" s="330" t="s">
        <v>96</v>
      </c>
      <c r="K41" s="330" t="s">
        <v>97</v>
      </c>
      <c r="L41" s="224" t="s">
        <v>98</v>
      </c>
      <c r="M41" s="225" t="s">
        <v>99</v>
      </c>
      <c r="N41" s="225" t="s">
        <v>101</v>
      </c>
      <c r="O41" s="222"/>
    </row>
    <row r="42" spans="1:15" ht="19.95" customHeight="1" thickBot="1" x14ac:dyDescent="0.3">
      <c r="A42" s="391">
        <v>1</v>
      </c>
      <c r="B42" s="380"/>
      <c r="C42" s="198"/>
      <c r="D42" s="198"/>
      <c r="E42" s="198"/>
      <c r="F42" s="198"/>
      <c r="G42" s="381"/>
      <c r="H42" s="198"/>
      <c r="I42" s="198"/>
      <c r="J42" s="198"/>
      <c r="K42" s="198"/>
      <c r="L42" s="172">
        <f t="shared" ref="L42:L51" si="3">(((B42+D42+F42)*($B$35*$D$35*$F$35))+((B42+D42+F42)*(($B$36-$B$35)*$D$36*$F$36))+((B42+D42+F42)*(($B$37-$B$36)*$D$37*$F$37))+(H42+J42))</f>
        <v>0</v>
      </c>
      <c r="M42" s="172">
        <f t="shared" ref="M42:M51" si="4">(((C42+E42+G42)*($B$35*$D$35*$F$35))+((C42+E42+G42)*(($B$36-$B$35)*$D$36*$F$36))+((C42+E42+G42)*(($B$37-$B$36)*$D$37*$F$37))+(I42+K42))</f>
        <v>0</v>
      </c>
      <c r="N42" s="291">
        <f>(L42+M42)/2</f>
        <v>0</v>
      </c>
      <c r="O42" s="222"/>
    </row>
    <row r="43" spans="1:15" ht="19.95" customHeight="1" thickBot="1" x14ac:dyDescent="0.3">
      <c r="A43" s="391">
        <v>2</v>
      </c>
      <c r="B43" s="380"/>
      <c r="C43" s="198"/>
      <c r="D43" s="198"/>
      <c r="E43" s="198"/>
      <c r="F43" s="198"/>
      <c r="G43" s="381"/>
      <c r="H43" s="198"/>
      <c r="I43" s="198"/>
      <c r="J43" s="198"/>
      <c r="K43" s="198"/>
      <c r="L43" s="172">
        <f t="shared" si="3"/>
        <v>0</v>
      </c>
      <c r="M43" s="172">
        <f t="shared" si="4"/>
        <v>0</v>
      </c>
      <c r="N43" s="291">
        <f t="shared" ref="N43:N51" si="5">(L43+M43)/2</f>
        <v>0</v>
      </c>
      <c r="O43" s="222"/>
    </row>
    <row r="44" spans="1:15" ht="19.95" customHeight="1" thickBot="1" x14ac:dyDescent="0.3">
      <c r="A44" s="391">
        <v>3</v>
      </c>
      <c r="B44" s="380"/>
      <c r="C44" s="198"/>
      <c r="D44" s="198"/>
      <c r="E44" s="198"/>
      <c r="F44" s="198"/>
      <c r="G44" s="381"/>
      <c r="H44" s="198"/>
      <c r="I44" s="198"/>
      <c r="J44" s="198"/>
      <c r="K44" s="198"/>
      <c r="L44" s="172">
        <f t="shared" si="3"/>
        <v>0</v>
      </c>
      <c r="M44" s="172">
        <f t="shared" si="4"/>
        <v>0</v>
      </c>
      <c r="N44" s="291">
        <f t="shared" si="5"/>
        <v>0</v>
      </c>
      <c r="O44" s="222"/>
    </row>
    <row r="45" spans="1:15" ht="19.95" customHeight="1" thickBot="1" x14ac:dyDescent="0.3">
      <c r="A45" s="391">
        <v>4</v>
      </c>
      <c r="B45" s="380"/>
      <c r="C45" s="198"/>
      <c r="D45" s="198"/>
      <c r="E45" s="198"/>
      <c r="F45" s="198"/>
      <c r="G45" s="381"/>
      <c r="H45" s="198"/>
      <c r="I45" s="198"/>
      <c r="J45" s="198"/>
      <c r="K45" s="198"/>
      <c r="L45" s="172">
        <f t="shared" si="3"/>
        <v>0</v>
      </c>
      <c r="M45" s="172">
        <f t="shared" si="4"/>
        <v>0</v>
      </c>
      <c r="N45" s="291">
        <f>(L45+M45)/2</f>
        <v>0</v>
      </c>
      <c r="O45" s="222"/>
    </row>
    <row r="46" spans="1:15" ht="19.95" customHeight="1" thickBot="1" x14ac:dyDescent="0.3">
      <c r="A46" s="391">
        <v>5</v>
      </c>
      <c r="B46" s="380"/>
      <c r="C46" s="198"/>
      <c r="D46" s="198"/>
      <c r="E46" s="198"/>
      <c r="F46" s="198"/>
      <c r="G46" s="381"/>
      <c r="H46" s="198"/>
      <c r="I46" s="198"/>
      <c r="J46" s="198"/>
      <c r="K46" s="198"/>
      <c r="L46" s="172">
        <f t="shared" si="3"/>
        <v>0</v>
      </c>
      <c r="M46" s="172">
        <f t="shared" si="4"/>
        <v>0</v>
      </c>
      <c r="N46" s="291">
        <f t="shared" si="5"/>
        <v>0</v>
      </c>
      <c r="O46" s="222"/>
    </row>
    <row r="47" spans="1:15" ht="19.95" customHeight="1" thickBot="1" x14ac:dyDescent="0.3">
      <c r="A47" s="391">
        <v>6</v>
      </c>
      <c r="B47" s="380"/>
      <c r="C47" s="198"/>
      <c r="D47" s="198"/>
      <c r="E47" s="198"/>
      <c r="F47" s="198"/>
      <c r="G47" s="381"/>
      <c r="H47" s="198"/>
      <c r="I47" s="198"/>
      <c r="J47" s="198"/>
      <c r="K47" s="198"/>
      <c r="L47" s="172">
        <f t="shared" si="3"/>
        <v>0</v>
      </c>
      <c r="M47" s="172">
        <f t="shared" si="4"/>
        <v>0</v>
      </c>
      <c r="N47" s="291">
        <f t="shared" si="5"/>
        <v>0</v>
      </c>
      <c r="O47" s="222"/>
    </row>
    <row r="48" spans="1:15" ht="19.95" customHeight="1" thickBot="1" x14ac:dyDescent="0.3">
      <c r="A48" s="391">
        <v>7</v>
      </c>
      <c r="B48" s="380"/>
      <c r="C48" s="198"/>
      <c r="D48" s="198"/>
      <c r="E48" s="198"/>
      <c r="F48" s="198"/>
      <c r="G48" s="381"/>
      <c r="H48" s="198"/>
      <c r="I48" s="198"/>
      <c r="J48" s="198"/>
      <c r="K48" s="198"/>
      <c r="L48" s="172">
        <f t="shared" si="3"/>
        <v>0</v>
      </c>
      <c r="M48" s="172">
        <f t="shared" si="4"/>
        <v>0</v>
      </c>
      <c r="N48" s="291">
        <f t="shared" si="5"/>
        <v>0</v>
      </c>
      <c r="O48" s="222"/>
    </row>
    <row r="49" spans="1:15" ht="19.95" customHeight="1" thickBot="1" x14ac:dyDescent="0.3">
      <c r="A49" s="391">
        <v>8</v>
      </c>
      <c r="B49" s="380"/>
      <c r="C49" s="198"/>
      <c r="D49" s="198"/>
      <c r="E49" s="198"/>
      <c r="F49" s="198"/>
      <c r="G49" s="381"/>
      <c r="H49" s="198"/>
      <c r="I49" s="198"/>
      <c r="J49" s="198"/>
      <c r="K49" s="198"/>
      <c r="L49" s="172">
        <f t="shared" si="3"/>
        <v>0</v>
      </c>
      <c r="M49" s="172">
        <f t="shared" si="4"/>
        <v>0</v>
      </c>
      <c r="N49" s="291">
        <f t="shared" si="5"/>
        <v>0</v>
      </c>
      <c r="O49" s="222"/>
    </row>
    <row r="50" spans="1:15" ht="19.95" customHeight="1" thickBot="1" x14ac:dyDescent="0.3">
      <c r="A50" s="391">
        <v>9</v>
      </c>
      <c r="B50" s="380"/>
      <c r="C50" s="198"/>
      <c r="D50" s="198"/>
      <c r="E50" s="198"/>
      <c r="F50" s="198"/>
      <c r="G50" s="381"/>
      <c r="H50" s="198"/>
      <c r="I50" s="198"/>
      <c r="J50" s="198"/>
      <c r="K50" s="198"/>
      <c r="L50" s="172">
        <f t="shared" si="3"/>
        <v>0</v>
      </c>
      <c r="M50" s="172">
        <f t="shared" si="4"/>
        <v>0</v>
      </c>
      <c r="N50" s="291">
        <f t="shared" si="5"/>
        <v>0</v>
      </c>
      <c r="O50" s="222"/>
    </row>
    <row r="51" spans="1:15" ht="19.95" customHeight="1" thickBot="1" x14ac:dyDescent="0.3">
      <c r="A51" s="391">
        <v>10</v>
      </c>
      <c r="B51" s="392"/>
      <c r="C51" s="382"/>
      <c r="D51" s="382"/>
      <c r="E51" s="382"/>
      <c r="F51" s="382"/>
      <c r="G51" s="383"/>
      <c r="H51" s="198"/>
      <c r="I51" s="198"/>
      <c r="J51" s="198"/>
      <c r="K51" s="198"/>
      <c r="L51" s="172">
        <f t="shared" si="3"/>
        <v>0</v>
      </c>
      <c r="M51" s="172">
        <f t="shared" si="4"/>
        <v>0</v>
      </c>
      <c r="N51" s="291">
        <f t="shared" si="5"/>
        <v>0</v>
      </c>
      <c r="O51" s="222"/>
    </row>
    <row r="52" spans="1:15" ht="19.95" customHeight="1" thickBot="1" x14ac:dyDescent="0.35">
      <c r="A52" s="509" t="s">
        <v>115</v>
      </c>
      <c r="B52" s="510"/>
      <c r="C52" s="510"/>
      <c r="D52" s="510"/>
      <c r="E52" s="510"/>
      <c r="F52" s="510"/>
      <c r="G52" s="510"/>
      <c r="H52" s="510"/>
      <c r="I52" s="510"/>
      <c r="J52" s="510"/>
      <c r="K52" s="510"/>
      <c r="L52" s="173">
        <f>SUM(L42:L51)</f>
        <v>0</v>
      </c>
      <c r="M52" s="174">
        <f>SUM(M42:M51)</f>
        <v>0</v>
      </c>
      <c r="N52" s="173">
        <f>SUM(N42:N51)</f>
        <v>0</v>
      </c>
      <c r="O52" s="223"/>
    </row>
    <row r="53" spans="1:15" ht="60" customHeight="1" x14ac:dyDescent="0.25"/>
    <row r="54" spans="1:15" ht="22.5" customHeight="1" x14ac:dyDescent="0.25">
      <c r="A54" s="511" t="s">
        <v>50</v>
      </c>
      <c r="B54" s="504">
        <f>'3b- CBA - Costs'!B40:C40</f>
        <v>0</v>
      </c>
      <c r="C54" s="504"/>
      <c r="L54" s="185"/>
      <c r="M54" s="185"/>
      <c r="N54" s="293"/>
    </row>
    <row r="55" spans="1:15" ht="22.5" customHeight="1" x14ac:dyDescent="0.25">
      <c r="A55" s="511"/>
      <c r="B55" s="504"/>
      <c r="C55" s="504"/>
      <c r="L55" s="193"/>
      <c r="M55" s="171"/>
      <c r="N55" s="196"/>
    </row>
    <row r="56" spans="1:15" ht="22.5" customHeight="1" x14ac:dyDescent="0.25">
      <c r="A56" s="511" t="s">
        <v>13</v>
      </c>
      <c r="B56" s="504">
        <f>'3b- CBA - Costs'!B41:C41</f>
        <v>0</v>
      </c>
      <c r="C56" s="504"/>
      <c r="L56" s="194"/>
      <c r="M56" s="168"/>
      <c r="N56" s="197"/>
    </row>
    <row r="57" spans="1:15" ht="22.5" customHeight="1" x14ac:dyDescent="0.25">
      <c r="A57" s="511"/>
      <c r="B57" s="504"/>
      <c r="C57" s="504"/>
      <c r="L57" s="194"/>
      <c r="M57" s="168"/>
      <c r="N57" s="197"/>
    </row>
    <row r="58" spans="1:15" ht="22.5" customHeight="1" thickBot="1" x14ac:dyDescent="0.3">
      <c r="A58" s="387"/>
      <c r="B58" s="387"/>
      <c r="C58" s="387"/>
      <c r="D58" s="387"/>
      <c r="E58" s="387"/>
      <c r="F58" s="387"/>
      <c r="G58" s="387"/>
      <c r="H58" s="388"/>
      <c r="I58" s="388"/>
      <c r="J58" s="388"/>
      <c r="K58" s="388"/>
      <c r="L58" s="194"/>
      <c r="M58" s="168"/>
      <c r="N58" s="197"/>
    </row>
    <row r="59" spans="1:15" ht="19.95" customHeight="1" x14ac:dyDescent="0.25">
      <c r="A59" s="386" t="s">
        <v>206</v>
      </c>
      <c r="B59" s="493" t="s">
        <v>199</v>
      </c>
      <c r="C59" s="494"/>
      <c r="D59" s="499" t="s">
        <v>201</v>
      </c>
      <c r="E59" s="494"/>
      <c r="F59" s="499" t="s">
        <v>200</v>
      </c>
      <c r="G59" s="505"/>
      <c r="I59" s="388"/>
      <c r="J59" s="388"/>
      <c r="K59" s="388"/>
      <c r="L59" s="194"/>
      <c r="M59" s="168"/>
      <c r="N59" s="197"/>
    </row>
    <row r="60" spans="1:15" ht="19.95" customHeight="1" x14ac:dyDescent="0.25">
      <c r="A60" s="389" t="s">
        <v>203</v>
      </c>
      <c r="B60" s="495">
        <v>1</v>
      </c>
      <c r="C60" s="496"/>
      <c r="D60" s="500">
        <v>1</v>
      </c>
      <c r="E60" s="501"/>
      <c r="F60" s="500">
        <v>1</v>
      </c>
      <c r="G60" s="506"/>
      <c r="I60" s="388"/>
      <c r="J60" s="388"/>
      <c r="K60" s="388"/>
      <c r="L60" s="194"/>
      <c r="M60" s="168"/>
      <c r="N60" s="197"/>
    </row>
    <row r="61" spans="1:15" ht="19.95" customHeight="1" x14ac:dyDescent="0.25">
      <c r="A61" s="389" t="s">
        <v>204</v>
      </c>
      <c r="B61" s="495">
        <v>1</v>
      </c>
      <c r="C61" s="496"/>
      <c r="D61" s="500">
        <v>1</v>
      </c>
      <c r="E61" s="501"/>
      <c r="F61" s="500">
        <v>1</v>
      </c>
      <c r="G61" s="506"/>
      <c r="I61" s="388"/>
      <c r="J61" s="388"/>
      <c r="K61" s="388"/>
      <c r="L61" s="194"/>
      <c r="M61" s="168"/>
      <c r="N61" s="197"/>
    </row>
    <row r="62" spans="1:15" ht="19.95" customHeight="1" thickBot="1" x14ac:dyDescent="0.3">
      <c r="A62" s="390" t="s">
        <v>205</v>
      </c>
      <c r="B62" s="497">
        <v>1</v>
      </c>
      <c r="C62" s="498"/>
      <c r="D62" s="502">
        <v>1</v>
      </c>
      <c r="E62" s="507"/>
      <c r="F62" s="502">
        <v>1</v>
      </c>
      <c r="G62" s="503"/>
      <c r="I62" s="388"/>
      <c r="J62" s="388"/>
      <c r="K62" s="388"/>
      <c r="L62" s="194"/>
      <c r="M62" s="168"/>
      <c r="N62" s="197"/>
    </row>
    <row r="63" spans="1:15" ht="19.95" customHeight="1" thickBot="1" x14ac:dyDescent="0.3">
      <c r="A63" s="192"/>
      <c r="B63" s="378"/>
      <c r="C63" s="192"/>
      <c r="D63" s="208"/>
      <c r="E63" s="208"/>
      <c r="F63" s="208"/>
      <c r="G63" s="379"/>
      <c r="L63" s="194"/>
      <c r="M63" s="168"/>
      <c r="N63" s="197"/>
      <c r="O63" s="221"/>
    </row>
    <row r="64" spans="1:15" ht="19.95" customHeight="1" thickBot="1" x14ac:dyDescent="0.3">
      <c r="A64" s="512" t="s">
        <v>198</v>
      </c>
      <c r="B64" s="473" t="s">
        <v>192</v>
      </c>
      <c r="C64" s="474"/>
      <c r="D64" s="474"/>
      <c r="E64" s="474"/>
      <c r="F64" s="474"/>
      <c r="G64" s="481"/>
      <c r="H64" s="474" t="s">
        <v>131</v>
      </c>
      <c r="I64" s="474"/>
      <c r="J64" s="474"/>
      <c r="K64" s="481"/>
      <c r="L64" s="508" t="s">
        <v>197</v>
      </c>
      <c r="M64" s="476"/>
      <c r="N64" s="487"/>
      <c r="O64" s="361"/>
    </row>
    <row r="65" spans="1:15" ht="19.95" customHeight="1" thickBot="1" x14ac:dyDescent="0.3">
      <c r="A65" s="513"/>
      <c r="B65" s="489" t="s">
        <v>180</v>
      </c>
      <c r="C65" s="489"/>
      <c r="D65" s="489" t="s">
        <v>183</v>
      </c>
      <c r="E65" s="489"/>
      <c r="F65" s="479" t="s">
        <v>151</v>
      </c>
      <c r="G65" s="480"/>
      <c r="H65" s="480" t="s">
        <v>181</v>
      </c>
      <c r="I65" s="489"/>
      <c r="J65" s="479" t="s">
        <v>182</v>
      </c>
      <c r="K65" s="480"/>
      <c r="L65" s="477"/>
      <c r="M65" s="478"/>
      <c r="N65" s="488"/>
      <c r="O65" s="361"/>
    </row>
    <row r="66" spans="1:15" ht="19.95" customHeight="1" thickBot="1" x14ac:dyDescent="0.3">
      <c r="A66" s="209" t="s">
        <v>100</v>
      </c>
      <c r="B66" s="330" t="s">
        <v>96</v>
      </c>
      <c r="C66" s="330" t="s">
        <v>97</v>
      </c>
      <c r="D66" s="330" t="s">
        <v>96</v>
      </c>
      <c r="E66" s="330" t="s">
        <v>97</v>
      </c>
      <c r="F66" s="330" t="s">
        <v>96</v>
      </c>
      <c r="G66" s="330" t="s">
        <v>97</v>
      </c>
      <c r="H66" s="376" t="s">
        <v>96</v>
      </c>
      <c r="I66" s="330" t="s">
        <v>97</v>
      </c>
      <c r="J66" s="330" t="s">
        <v>96</v>
      </c>
      <c r="K66" s="330" t="s">
        <v>97</v>
      </c>
      <c r="L66" s="224" t="s">
        <v>98</v>
      </c>
      <c r="M66" s="225" t="s">
        <v>99</v>
      </c>
      <c r="N66" s="225" t="s">
        <v>101</v>
      </c>
      <c r="O66" s="222"/>
    </row>
    <row r="67" spans="1:15" ht="19.95" customHeight="1" thickBot="1" x14ac:dyDescent="0.3">
      <c r="A67" s="391">
        <v>1</v>
      </c>
      <c r="B67" s="380"/>
      <c r="C67" s="198"/>
      <c r="D67" s="198"/>
      <c r="E67" s="198"/>
      <c r="F67" s="198"/>
      <c r="G67" s="381"/>
      <c r="H67" s="198"/>
      <c r="I67" s="198"/>
      <c r="J67" s="198"/>
      <c r="K67" s="198"/>
      <c r="L67" s="172">
        <f t="shared" ref="L67:L76" si="6">(((B67+D67+F67)*($B$60*$D$60*$F$60))+((B67+D67+F67)*(($B$61-$B$60)*$D$61*$F$61))+((B67+D67+F67)*(($B$62-$B$61)*$D$62*$F$62))+(H67+J67))</f>
        <v>0</v>
      </c>
      <c r="M67" s="172">
        <f t="shared" ref="M67:M76" si="7">(((C67+E67+G67)*($B$60*$D$60*$F$60))+((C67+E67+G67)*(($B$61-$B$60)*$D$61*$F$61))+((C67+E67+G67)*(($B$62-$B$61)*$D$62*$F$62))+(I67+K67))</f>
        <v>0</v>
      </c>
      <c r="N67" s="291">
        <f>(L67+M67)/2</f>
        <v>0</v>
      </c>
      <c r="O67" s="222"/>
    </row>
    <row r="68" spans="1:15" ht="19.95" customHeight="1" thickBot="1" x14ac:dyDescent="0.3">
      <c r="A68" s="391">
        <v>2</v>
      </c>
      <c r="B68" s="380"/>
      <c r="C68" s="198"/>
      <c r="D68" s="198"/>
      <c r="E68" s="198"/>
      <c r="F68" s="198"/>
      <c r="G68" s="381"/>
      <c r="H68" s="198"/>
      <c r="I68" s="198"/>
      <c r="J68" s="198"/>
      <c r="K68" s="198"/>
      <c r="L68" s="172">
        <f t="shared" si="6"/>
        <v>0</v>
      </c>
      <c r="M68" s="172">
        <f t="shared" si="7"/>
        <v>0</v>
      </c>
      <c r="N68" s="291">
        <f t="shared" ref="N68:N76" si="8">(L68+M68)/2</f>
        <v>0</v>
      </c>
      <c r="O68" s="222"/>
    </row>
    <row r="69" spans="1:15" ht="19.95" customHeight="1" thickBot="1" x14ac:dyDescent="0.3">
      <c r="A69" s="391">
        <v>3</v>
      </c>
      <c r="B69" s="380"/>
      <c r="C69" s="198"/>
      <c r="D69" s="198"/>
      <c r="E69" s="198"/>
      <c r="F69" s="198"/>
      <c r="G69" s="381"/>
      <c r="H69" s="198"/>
      <c r="I69" s="198"/>
      <c r="J69" s="198"/>
      <c r="K69" s="198"/>
      <c r="L69" s="172">
        <f t="shared" si="6"/>
        <v>0</v>
      </c>
      <c r="M69" s="172">
        <f t="shared" si="7"/>
        <v>0</v>
      </c>
      <c r="N69" s="291">
        <f t="shared" si="8"/>
        <v>0</v>
      </c>
      <c r="O69" s="222"/>
    </row>
    <row r="70" spans="1:15" ht="19.95" customHeight="1" thickBot="1" x14ac:dyDescent="0.3">
      <c r="A70" s="391">
        <v>4</v>
      </c>
      <c r="B70" s="380"/>
      <c r="C70" s="198"/>
      <c r="D70" s="198"/>
      <c r="E70" s="198"/>
      <c r="F70" s="198"/>
      <c r="G70" s="381"/>
      <c r="H70" s="198"/>
      <c r="I70" s="198"/>
      <c r="J70" s="198"/>
      <c r="K70" s="198"/>
      <c r="L70" s="172">
        <f t="shared" si="6"/>
        <v>0</v>
      </c>
      <c r="M70" s="172">
        <f t="shared" si="7"/>
        <v>0</v>
      </c>
      <c r="N70" s="291">
        <f>(L70+M70)/2</f>
        <v>0</v>
      </c>
      <c r="O70" s="222"/>
    </row>
    <row r="71" spans="1:15" ht="19.95" customHeight="1" thickBot="1" x14ac:dyDescent="0.3">
      <c r="A71" s="391">
        <v>5</v>
      </c>
      <c r="B71" s="380"/>
      <c r="C71" s="198"/>
      <c r="D71" s="198"/>
      <c r="E71" s="198"/>
      <c r="F71" s="198"/>
      <c r="G71" s="381"/>
      <c r="H71" s="198"/>
      <c r="I71" s="198"/>
      <c r="J71" s="198"/>
      <c r="K71" s="198"/>
      <c r="L71" s="172">
        <f t="shared" si="6"/>
        <v>0</v>
      </c>
      <c r="M71" s="172">
        <f t="shared" si="7"/>
        <v>0</v>
      </c>
      <c r="N71" s="291">
        <f t="shared" si="8"/>
        <v>0</v>
      </c>
      <c r="O71" s="222"/>
    </row>
    <row r="72" spans="1:15" ht="19.95" customHeight="1" thickBot="1" x14ac:dyDescent="0.3">
      <c r="A72" s="391">
        <v>6</v>
      </c>
      <c r="B72" s="380"/>
      <c r="C72" s="198"/>
      <c r="D72" s="198"/>
      <c r="E72" s="198"/>
      <c r="F72" s="198"/>
      <c r="G72" s="381"/>
      <c r="H72" s="198"/>
      <c r="I72" s="198"/>
      <c r="J72" s="198"/>
      <c r="K72" s="198"/>
      <c r="L72" s="172">
        <f t="shared" si="6"/>
        <v>0</v>
      </c>
      <c r="M72" s="172">
        <f t="shared" si="7"/>
        <v>0</v>
      </c>
      <c r="N72" s="291">
        <f t="shared" si="8"/>
        <v>0</v>
      </c>
      <c r="O72" s="222"/>
    </row>
    <row r="73" spans="1:15" ht="19.95" customHeight="1" thickBot="1" x14ac:dyDescent="0.3">
      <c r="A73" s="391">
        <v>7</v>
      </c>
      <c r="B73" s="380"/>
      <c r="C73" s="198"/>
      <c r="D73" s="198"/>
      <c r="E73" s="198"/>
      <c r="F73" s="198"/>
      <c r="G73" s="381"/>
      <c r="H73" s="198"/>
      <c r="I73" s="198"/>
      <c r="J73" s="198"/>
      <c r="K73" s="198"/>
      <c r="L73" s="172">
        <f t="shared" si="6"/>
        <v>0</v>
      </c>
      <c r="M73" s="172">
        <f t="shared" si="7"/>
        <v>0</v>
      </c>
      <c r="N73" s="291">
        <f t="shared" si="8"/>
        <v>0</v>
      </c>
      <c r="O73" s="222"/>
    </row>
    <row r="74" spans="1:15" ht="19.95" customHeight="1" thickBot="1" x14ac:dyDescent="0.3">
      <c r="A74" s="391">
        <v>8</v>
      </c>
      <c r="B74" s="380"/>
      <c r="C74" s="198"/>
      <c r="D74" s="198"/>
      <c r="E74" s="198"/>
      <c r="F74" s="198"/>
      <c r="G74" s="381"/>
      <c r="H74" s="198"/>
      <c r="I74" s="198"/>
      <c r="J74" s="198"/>
      <c r="K74" s="198"/>
      <c r="L74" s="172">
        <f t="shared" si="6"/>
        <v>0</v>
      </c>
      <c r="M74" s="172">
        <f t="shared" si="7"/>
        <v>0</v>
      </c>
      <c r="N74" s="291">
        <f t="shared" si="8"/>
        <v>0</v>
      </c>
      <c r="O74" s="222"/>
    </row>
    <row r="75" spans="1:15" ht="19.95" customHeight="1" thickBot="1" x14ac:dyDescent="0.3">
      <c r="A75" s="391">
        <v>9</v>
      </c>
      <c r="B75" s="380"/>
      <c r="C75" s="198"/>
      <c r="D75" s="198"/>
      <c r="E75" s="198"/>
      <c r="F75" s="198"/>
      <c r="G75" s="381"/>
      <c r="H75" s="198"/>
      <c r="I75" s="198"/>
      <c r="J75" s="198"/>
      <c r="K75" s="198"/>
      <c r="L75" s="172">
        <f t="shared" si="6"/>
        <v>0</v>
      </c>
      <c r="M75" s="172">
        <f t="shared" si="7"/>
        <v>0</v>
      </c>
      <c r="N75" s="291">
        <f t="shared" si="8"/>
        <v>0</v>
      </c>
      <c r="O75" s="222"/>
    </row>
    <row r="76" spans="1:15" ht="19.95" customHeight="1" thickBot="1" x14ac:dyDescent="0.3">
      <c r="A76" s="391">
        <v>10</v>
      </c>
      <c r="B76" s="380"/>
      <c r="C76" s="198"/>
      <c r="D76" s="382"/>
      <c r="E76" s="382"/>
      <c r="F76" s="382"/>
      <c r="G76" s="383"/>
      <c r="H76" s="198"/>
      <c r="I76" s="198"/>
      <c r="J76" s="198"/>
      <c r="K76" s="198"/>
      <c r="L76" s="172">
        <f t="shared" si="6"/>
        <v>0</v>
      </c>
      <c r="M76" s="172">
        <f t="shared" si="7"/>
        <v>0</v>
      </c>
      <c r="N76" s="291">
        <f t="shared" si="8"/>
        <v>0</v>
      </c>
      <c r="O76" s="222"/>
    </row>
    <row r="77" spans="1:15" ht="19.95" customHeight="1" thickBot="1" x14ac:dyDescent="0.35">
      <c r="A77" s="509" t="s">
        <v>115</v>
      </c>
      <c r="B77" s="510"/>
      <c r="C77" s="510"/>
      <c r="D77" s="510"/>
      <c r="E77" s="510"/>
      <c r="F77" s="510"/>
      <c r="G77" s="510"/>
      <c r="H77" s="510"/>
      <c r="I77" s="510"/>
      <c r="J77" s="510"/>
      <c r="K77" s="510"/>
      <c r="L77" s="173">
        <f>SUM(L67:L76)</f>
        <v>0</v>
      </c>
      <c r="M77" s="174">
        <f>SUM(M67:M76)</f>
        <v>0</v>
      </c>
      <c r="N77" s="173">
        <f>SUM(N67:N76)</f>
        <v>0</v>
      </c>
      <c r="O77" s="223"/>
    </row>
    <row r="78" spans="1:15" ht="60" customHeight="1" x14ac:dyDescent="0.25"/>
    <row r="79" spans="1:15" ht="22.5" customHeight="1" x14ac:dyDescent="0.25">
      <c r="A79" s="511" t="s">
        <v>50</v>
      </c>
      <c r="B79" s="504">
        <f>'3b- CBA - Costs'!B58:C58</f>
        <v>0</v>
      </c>
      <c r="C79" s="504"/>
      <c r="L79" s="185"/>
      <c r="M79" s="185"/>
      <c r="N79" s="293"/>
    </row>
    <row r="80" spans="1:15" ht="22.5" customHeight="1" x14ac:dyDescent="0.25">
      <c r="A80" s="511"/>
      <c r="B80" s="504"/>
      <c r="C80" s="504"/>
      <c r="L80" s="193"/>
      <c r="M80" s="171"/>
      <c r="N80" s="196"/>
    </row>
    <row r="81" spans="1:15" ht="22.5" customHeight="1" x14ac:dyDescent="0.25">
      <c r="A81" s="511" t="s">
        <v>13</v>
      </c>
      <c r="B81" s="504">
        <f>'3b- CBA - Costs'!B59:C59</f>
        <v>0</v>
      </c>
      <c r="C81" s="504"/>
      <c r="L81" s="194"/>
      <c r="M81" s="168"/>
      <c r="N81" s="197"/>
    </row>
    <row r="82" spans="1:15" ht="22.5" customHeight="1" x14ac:dyDescent="0.25">
      <c r="A82" s="511"/>
      <c r="B82" s="504"/>
      <c r="C82" s="504"/>
      <c r="L82" s="194"/>
      <c r="M82" s="168"/>
      <c r="N82" s="197"/>
    </row>
    <row r="83" spans="1:15" ht="22.5" customHeight="1" thickBot="1" x14ac:dyDescent="0.3">
      <c r="A83" s="387"/>
      <c r="B83" s="387"/>
      <c r="C83" s="387"/>
      <c r="D83" s="387"/>
      <c r="E83" s="387"/>
      <c r="F83" s="387"/>
      <c r="G83" s="387"/>
      <c r="H83" s="388"/>
      <c r="I83" s="388"/>
      <c r="J83" s="388"/>
      <c r="K83" s="388"/>
      <c r="L83" s="194"/>
      <c r="M83" s="168"/>
      <c r="N83" s="197"/>
    </row>
    <row r="84" spans="1:15" ht="19.95" customHeight="1" x14ac:dyDescent="0.25">
      <c r="A84" s="386" t="s">
        <v>206</v>
      </c>
      <c r="B84" s="493" t="s">
        <v>199</v>
      </c>
      <c r="C84" s="494"/>
      <c r="D84" s="499" t="s">
        <v>201</v>
      </c>
      <c r="E84" s="494"/>
      <c r="F84" s="499" t="s">
        <v>200</v>
      </c>
      <c r="G84" s="505"/>
      <c r="I84" s="388"/>
      <c r="J84" s="388"/>
      <c r="K84" s="388"/>
      <c r="L84" s="194"/>
      <c r="M84" s="168"/>
      <c r="N84" s="197"/>
    </row>
    <row r="85" spans="1:15" ht="19.95" customHeight="1" x14ac:dyDescent="0.25">
      <c r="A85" s="389" t="s">
        <v>203</v>
      </c>
      <c r="B85" s="495">
        <v>1</v>
      </c>
      <c r="C85" s="496"/>
      <c r="D85" s="500">
        <v>1</v>
      </c>
      <c r="E85" s="501"/>
      <c r="F85" s="500">
        <v>1</v>
      </c>
      <c r="G85" s="506"/>
      <c r="I85" s="388"/>
      <c r="J85" s="388"/>
      <c r="K85" s="388"/>
      <c r="L85" s="194"/>
      <c r="M85" s="168"/>
      <c r="N85" s="197"/>
    </row>
    <row r="86" spans="1:15" ht="19.95" customHeight="1" x14ac:dyDescent="0.25">
      <c r="A86" s="389" t="s">
        <v>204</v>
      </c>
      <c r="B86" s="495">
        <v>1</v>
      </c>
      <c r="C86" s="496"/>
      <c r="D86" s="500">
        <v>1</v>
      </c>
      <c r="E86" s="501"/>
      <c r="F86" s="500">
        <v>1</v>
      </c>
      <c r="G86" s="506"/>
      <c r="I86" s="388"/>
      <c r="J86" s="388"/>
      <c r="K86" s="388"/>
      <c r="L86" s="194"/>
      <c r="M86" s="168"/>
      <c r="N86" s="197"/>
    </row>
    <row r="87" spans="1:15" ht="19.95" customHeight="1" thickBot="1" x14ac:dyDescent="0.3">
      <c r="A87" s="390" t="s">
        <v>205</v>
      </c>
      <c r="B87" s="497">
        <v>1</v>
      </c>
      <c r="C87" s="498"/>
      <c r="D87" s="502">
        <v>1</v>
      </c>
      <c r="E87" s="507"/>
      <c r="F87" s="502">
        <v>1</v>
      </c>
      <c r="G87" s="503"/>
      <c r="I87" s="388"/>
      <c r="J87" s="388"/>
      <c r="K87" s="388"/>
      <c r="L87" s="194"/>
      <c r="M87" s="168"/>
      <c r="N87" s="197"/>
    </row>
    <row r="88" spans="1:15" ht="19.95" customHeight="1" thickBot="1" x14ac:dyDescent="0.3">
      <c r="A88" s="192"/>
      <c r="B88" s="378"/>
      <c r="C88" s="192"/>
      <c r="D88" s="208"/>
      <c r="E88" s="208"/>
      <c r="F88" s="208"/>
      <c r="G88" s="379"/>
      <c r="L88" s="194"/>
      <c r="M88" s="168"/>
      <c r="N88" s="197"/>
      <c r="O88" s="221"/>
    </row>
    <row r="89" spans="1:15" ht="19.95" customHeight="1" thickBot="1" x14ac:dyDescent="0.3">
      <c r="A89" s="512" t="s">
        <v>198</v>
      </c>
      <c r="B89" s="473" t="s">
        <v>192</v>
      </c>
      <c r="C89" s="474"/>
      <c r="D89" s="474"/>
      <c r="E89" s="474"/>
      <c r="F89" s="474"/>
      <c r="G89" s="481"/>
      <c r="H89" s="474" t="s">
        <v>131</v>
      </c>
      <c r="I89" s="474"/>
      <c r="J89" s="474"/>
      <c r="K89" s="481"/>
      <c r="L89" s="508" t="s">
        <v>197</v>
      </c>
      <c r="M89" s="476"/>
      <c r="N89" s="487"/>
      <c r="O89" s="361"/>
    </row>
    <row r="90" spans="1:15" ht="19.95" customHeight="1" thickBot="1" x14ac:dyDescent="0.3">
      <c r="A90" s="513"/>
      <c r="B90" s="489" t="s">
        <v>180</v>
      </c>
      <c r="C90" s="489"/>
      <c r="D90" s="489" t="s">
        <v>183</v>
      </c>
      <c r="E90" s="489"/>
      <c r="F90" s="479" t="s">
        <v>151</v>
      </c>
      <c r="G90" s="480"/>
      <c r="H90" s="480" t="s">
        <v>181</v>
      </c>
      <c r="I90" s="489"/>
      <c r="J90" s="479" t="s">
        <v>182</v>
      </c>
      <c r="K90" s="480"/>
      <c r="L90" s="477"/>
      <c r="M90" s="478"/>
      <c r="N90" s="488"/>
      <c r="O90" s="361"/>
    </row>
    <row r="91" spans="1:15" ht="19.95" customHeight="1" thickBot="1" x14ac:dyDescent="0.3">
      <c r="A91" s="209" t="s">
        <v>100</v>
      </c>
      <c r="B91" s="330" t="s">
        <v>96</v>
      </c>
      <c r="C91" s="330" t="s">
        <v>97</v>
      </c>
      <c r="D91" s="330" t="s">
        <v>96</v>
      </c>
      <c r="E91" s="330" t="s">
        <v>97</v>
      </c>
      <c r="F91" s="330" t="s">
        <v>96</v>
      </c>
      <c r="G91" s="330" t="s">
        <v>97</v>
      </c>
      <c r="H91" s="376" t="s">
        <v>96</v>
      </c>
      <c r="I91" s="330" t="s">
        <v>97</v>
      </c>
      <c r="J91" s="330" t="s">
        <v>96</v>
      </c>
      <c r="K91" s="330" t="s">
        <v>97</v>
      </c>
      <c r="L91" s="224" t="s">
        <v>98</v>
      </c>
      <c r="M91" s="225" t="s">
        <v>99</v>
      </c>
      <c r="N91" s="225" t="s">
        <v>101</v>
      </c>
      <c r="O91" s="222"/>
    </row>
    <row r="92" spans="1:15" ht="19.95" customHeight="1" thickBot="1" x14ac:dyDescent="0.3">
      <c r="A92" s="391">
        <v>1</v>
      </c>
      <c r="B92" s="380"/>
      <c r="C92" s="198"/>
      <c r="D92" s="198"/>
      <c r="E92" s="198"/>
      <c r="F92" s="198"/>
      <c r="G92" s="381"/>
      <c r="H92" s="198"/>
      <c r="I92" s="198"/>
      <c r="J92" s="198"/>
      <c r="K92" s="198"/>
      <c r="L92" s="172">
        <f t="shared" ref="L92:L101" si="9">(((B92+D92+F92)*($B$85*$D$85*$F$85))+((B92+D92+F92)*(($B$86-$B$85)*$D$86*$F$86))+((B92+D92+F92)*(($B$87-$B$86)*$D$87*$F$87))+(H92+J92))</f>
        <v>0</v>
      </c>
      <c r="M92" s="172">
        <f t="shared" ref="M92:M101" si="10">(((C92+E92+G92)*($B$85*$D$85*$F$85))+((C92+E92+G92)*(($B$86-$B$85)*$D$86*$F$86))+((C92+E92+G92)*(($B$87-$B$86)*$D$87*$F$87))+(I92+K92))</f>
        <v>0</v>
      </c>
      <c r="N92" s="291">
        <f>(L92+M92)/2</f>
        <v>0</v>
      </c>
      <c r="O92" s="222"/>
    </row>
    <row r="93" spans="1:15" ht="19.95" customHeight="1" thickBot="1" x14ac:dyDescent="0.3">
      <c r="A93" s="391">
        <v>2</v>
      </c>
      <c r="B93" s="380"/>
      <c r="C93" s="198"/>
      <c r="D93" s="198"/>
      <c r="E93" s="198"/>
      <c r="F93" s="198"/>
      <c r="G93" s="381"/>
      <c r="H93" s="198"/>
      <c r="I93" s="198"/>
      <c r="J93" s="198"/>
      <c r="K93" s="198"/>
      <c r="L93" s="172">
        <f t="shared" si="9"/>
        <v>0</v>
      </c>
      <c r="M93" s="172">
        <f t="shared" si="10"/>
        <v>0</v>
      </c>
      <c r="N93" s="291">
        <f t="shared" ref="N93:N101" si="11">(L93+M93)/2</f>
        <v>0</v>
      </c>
      <c r="O93" s="222"/>
    </row>
    <row r="94" spans="1:15" ht="19.95" customHeight="1" thickBot="1" x14ac:dyDescent="0.3">
      <c r="A94" s="391">
        <v>3</v>
      </c>
      <c r="B94" s="380"/>
      <c r="C94" s="198"/>
      <c r="D94" s="198"/>
      <c r="E94" s="198"/>
      <c r="F94" s="198"/>
      <c r="G94" s="381"/>
      <c r="H94" s="198"/>
      <c r="I94" s="198"/>
      <c r="J94" s="198"/>
      <c r="K94" s="198"/>
      <c r="L94" s="172">
        <f t="shared" si="9"/>
        <v>0</v>
      </c>
      <c r="M94" s="172">
        <f t="shared" si="10"/>
        <v>0</v>
      </c>
      <c r="N94" s="291">
        <f t="shared" si="11"/>
        <v>0</v>
      </c>
      <c r="O94" s="222"/>
    </row>
    <row r="95" spans="1:15" ht="19.95" customHeight="1" thickBot="1" x14ac:dyDescent="0.3">
      <c r="A95" s="391">
        <v>4</v>
      </c>
      <c r="B95" s="380"/>
      <c r="C95" s="198"/>
      <c r="D95" s="198"/>
      <c r="E95" s="198"/>
      <c r="F95" s="198"/>
      <c r="G95" s="381"/>
      <c r="H95" s="198"/>
      <c r="I95" s="198"/>
      <c r="J95" s="198"/>
      <c r="K95" s="198"/>
      <c r="L95" s="172">
        <f t="shared" si="9"/>
        <v>0</v>
      </c>
      <c r="M95" s="172">
        <f t="shared" si="10"/>
        <v>0</v>
      </c>
      <c r="N95" s="291">
        <f t="shared" si="11"/>
        <v>0</v>
      </c>
      <c r="O95" s="222"/>
    </row>
    <row r="96" spans="1:15" ht="19.95" customHeight="1" thickBot="1" x14ac:dyDescent="0.3">
      <c r="A96" s="391">
        <v>5</v>
      </c>
      <c r="B96" s="380"/>
      <c r="C96" s="198"/>
      <c r="D96" s="198"/>
      <c r="E96" s="198"/>
      <c r="F96" s="198"/>
      <c r="G96" s="381"/>
      <c r="H96" s="198"/>
      <c r="I96" s="198"/>
      <c r="J96" s="198"/>
      <c r="K96" s="198"/>
      <c r="L96" s="172">
        <f t="shared" si="9"/>
        <v>0</v>
      </c>
      <c r="M96" s="172">
        <f t="shared" si="10"/>
        <v>0</v>
      </c>
      <c r="N96" s="291">
        <f t="shared" si="11"/>
        <v>0</v>
      </c>
      <c r="O96" s="222"/>
    </row>
    <row r="97" spans="1:15" ht="19.95" customHeight="1" thickBot="1" x14ac:dyDescent="0.3">
      <c r="A97" s="391">
        <v>6</v>
      </c>
      <c r="B97" s="380"/>
      <c r="C97" s="198"/>
      <c r="D97" s="198"/>
      <c r="E97" s="198"/>
      <c r="F97" s="198"/>
      <c r="G97" s="381"/>
      <c r="H97" s="198"/>
      <c r="I97" s="198"/>
      <c r="J97" s="198"/>
      <c r="K97" s="198"/>
      <c r="L97" s="172">
        <f t="shared" si="9"/>
        <v>0</v>
      </c>
      <c r="M97" s="172">
        <f t="shared" si="10"/>
        <v>0</v>
      </c>
      <c r="N97" s="291">
        <f t="shared" si="11"/>
        <v>0</v>
      </c>
      <c r="O97" s="222"/>
    </row>
    <row r="98" spans="1:15" ht="19.95" customHeight="1" thickBot="1" x14ac:dyDescent="0.3">
      <c r="A98" s="391">
        <v>7</v>
      </c>
      <c r="B98" s="380"/>
      <c r="C98" s="198"/>
      <c r="D98" s="198"/>
      <c r="E98" s="198"/>
      <c r="F98" s="198"/>
      <c r="G98" s="381"/>
      <c r="H98" s="198"/>
      <c r="I98" s="198"/>
      <c r="J98" s="198"/>
      <c r="K98" s="198"/>
      <c r="L98" s="172">
        <f t="shared" si="9"/>
        <v>0</v>
      </c>
      <c r="M98" s="172">
        <f t="shared" si="10"/>
        <v>0</v>
      </c>
      <c r="N98" s="291">
        <f t="shared" si="11"/>
        <v>0</v>
      </c>
      <c r="O98" s="222"/>
    </row>
    <row r="99" spans="1:15" ht="19.95" customHeight="1" thickBot="1" x14ac:dyDescent="0.3">
      <c r="A99" s="391">
        <v>8</v>
      </c>
      <c r="B99" s="380"/>
      <c r="C99" s="198"/>
      <c r="D99" s="198"/>
      <c r="E99" s="198"/>
      <c r="F99" s="198"/>
      <c r="G99" s="381"/>
      <c r="H99" s="198"/>
      <c r="I99" s="198"/>
      <c r="J99" s="198"/>
      <c r="K99" s="198"/>
      <c r="L99" s="172">
        <f t="shared" si="9"/>
        <v>0</v>
      </c>
      <c r="M99" s="172">
        <f t="shared" si="10"/>
        <v>0</v>
      </c>
      <c r="N99" s="291">
        <f t="shared" si="11"/>
        <v>0</v>
      </c>
      <c r="O99" s="222"/>
    </row>
    <row r="100" spans="1:15" ht="19.95" customHeight="1" thickBot="1" x14ac:dyDescent="0.3">
      <c r="A100" s="391">
        <v>9</v>
      </c>
      <c r="B100" s="380"/>
      <c r="C100" s="198"/>
      <c r="D100" s="198"/>
      <c r="E100" s="198"/>
      <c r="F100" s="198"/>
      <c r="G100" s="381"/>
      <c r="H100" s="198"/>
      <c r="I100" s="198"/>
      <c r="J100" s="198"/>
      <c r="K100" s="198"/>
      <c r="L100" s="172">
        <f t="shared" si="9"/>
        <v>0</v>
      </c>
      <c r="M100" s="172">
        <f t="shared" si="10"/>
        <v>0</v>
      </c>
      <c r="N100" s="291">
        <f t="shared" si="11"/>
        <v>0</v>
      </c>
      <c r="O100" s="222"/>
    </row>
    <row r="101" spans="1:15" ht="19.95" customHeight="1" thickBot="1" x14ac:dyDescent="0.3">
      <c r="A101" s="391">
        <v>10</v>
      </c>
      <c r="B101" s="392"/>
      <c r="C101" s="382"/>
      <c r="D101" s="382"/>
      <c r="E101" s="382"/>
      <c r="F101" s="382"/>
      <c r="G101" s="383"/>
      <c r="H101" s="198"/>
      <c r="I101" s="198"/>
      <c r="J101" s="198"/>
      <c r="K101" s="198"/>
      <c r="L101" s="172">
        <f t="shared" si="9"/>
        <v>0</v>
      </c>
      <c r="M101" s="172">
        <f t="shared" si="10"/>
        <v>0</v>
      </c>
      <c r="N101" s="291">
        <f t="shared" si="11"/>
        <v>0</v>
      </c>
      <c r="O101" s="222"/>
    </row>
    <row r="102" spans="1:15" ht="19.95" customHeight="1" thickBot="1" x14ac:dyDescent="0.35">
      <c r="A102" s="509" t="s">
        <v>115</v>
      </c>
      <c r="B102" s="510"/>
      <c r="C102" s="510"/>
      <c r="D102" s="510"/>
      <c r="E102" s="510"/>
      <c r="F102" s="510"/>
      <c r="G102" s="510"/>
      <c r="H102" s="510"/>
      <c r="I102" s="510"/>
      <c r="J102" s="510"/>
      <c r="K102" s="510"/>
      <c r="L102" s="173">
        <f>SUM(L92:L101)</f>
        <v>0</v>
      </c>
      <c r="M102" s="174">
        <f>SUM(M92:M101)</f>
        <v>0</v>
      </c>
      <c r="N102" s="173">
        <f>SUM(N92:N101)</f>
        <v>0</v>
      </c>
      <c r="O102" s="223"/>
    </row>
    <row r="103" spans="1:15" ht="60" customHeight="1" x14ac:dyDescent="0.25"/>
    <row r="104" spans="1:15" ht="22.5" customHeight="1" x14ac:dyDescent="0.25">
      <c r="A104" s="511" t="s">
        <v>50</v>
      </c>
      <c r="B104" s="504">
        <f>'3b- CBA - Costs'!B76:C76</f>
        <v>0</v>
      </c>
      <c r="C104" s="504"/>
      <c r="L104" s="185"/>
      <c r="M104" s="185"/>
      <c r="N104" s="293"/>
    </row>
    <row r="105" spans="1:15" ht="22.5" customHeight="1" x14ac:dyDescent="0.25">
      <c r="A105" s="511"/>
      <c r="B105" s="504"/>
      <c r="C105" s="504"/>
      <c r="L105" s="193"/>
      <c r="M105" s="171"/>
      <c r="N105" s="196"/>
    </row>
    <row r="106" spans="1:15" ht="22.5" customHeight="1" x14ac:dyDescent="0.25">
      <c r="A106" s="511" t="s">
        <v>13</v>
      </c>
      <c r="B106" s="504">
        <f>'3b- CBA - Costs'!B77:C77</f>
        <v>0</v>
      </c>
      <c r="C106" s="504"/>
      <c r="L106" s="194"/>
      <c r="M106" s="168"/>
      <c r="N106" s="197"/>
    </row>
    <row r="107" spans="1:15" ht="22.5" customHeight="1" x14ac:dyDescent="0.25">
      <c r="A107" s="511"/>
      <c r="B107" s="504"/>
      <c r="C107" s="504"/>
      <c r="L107" s="194"/>
      <c r="M107" s="168"/>
      <c r="N107" s="197"/>
    </row>
    <row r="108" spans="1:15" ht="22.5" customHeight="1" thickBot="1" x14ac:dyDescent="0.3">
      <c r="A108" s="387"/>
      <c r="B108" s="387"/>
      <c r="C108" s="387"/>
      <c r="D108" s="387"/>
      <c r="E108" s="387"/>
      <c r="F108" s="387"/>
      <c r="G108" s="387"/>
      <c r="H108" s="388"/>
      <c r="I108" s="388"/>
      <c r="J108" s="388"/>
      <c r="K108" s="388"/>
      <c r="L108" s="194"/>
      <c r="M108" s="168"/>
      <c r="N108" s="197"/>
    </row>
    <row r="109" spans="1:15" ht="19.95" customHeight="1" x14ac:dyDescent="0.25">
      <c r="A109" s="386" t="s">
        <v>206</v>
      </c>
      <c r="B109" s="493" t="s">
        <v>199</v>
      </c>
      <c r="C109" s="494"/>
      <c r="D109" s="499" t="s">
        <v>201</v>
      </c>
      <c r="E109" s="494"/>
      <c r="F109" s="499" t="s">
        <v>200</v>
      </c>
      <c r="G109" s="505"/>
      <c r="I109" s="388"/>
      <c r="J109" s="388"/>
      <c r="K109" s="388"/>
      <c r="L109" s="194"/>
      <c r="M109" s="168"/>
      <c r="N109" s="197"/>
    </row>
    <row r="110" spans="1:15" ht="19.95" customHeight="1" x14ac:dyDescent="0.25">
      <c r="A110" s="389" t="s">
        <v>203</v>
      </c>
      <c r="B110" s="495">
        <v>1</v>
      </c>
      <c r="C110" s="496"/>
      <c r="D110" s="500">
        <v>1</v>
      </c>
      <c r="E110" s="501"/>
      <c r="F110" s="500">
        <v>1</v>
      </c>
      <c r="G110" s="506"/>
      <c r="I110" s="388"/>
      <c r="J110" s="388"/>
      <c r="K110" s="388"/>
      <c r="L110" s="194"/>
      <c r="M110" s="168"/>
      <c r="N110" s="197"/>
    </row>
    <row r="111" spans="1:15" ht="19.95" customHeight="1" x14ac:dyDescent="0.25">
      <c r="A111" s="389" t="s">
        <v>204</v>
      </c>
      <c r="B111" s="495">
        <v>1</v>
      </c>
      <c r="C111" s="496"/>
      <c r="D111" s="500">
        <v>1</v>
      </c>
      <c r="E111" s="501"/>
      <c r="F111" s="500">
        <v>1</v>
      </c>
      <c r="G111" s="506"/>
      <c r="I111" s="388"/>
      <c r="J111" s="388"/>
      <c r="K111" s="388"/>
      <c r="L111" s="194"/>
      <c r="M111" s="168"/>
      <c r="N111" s="197"/>
    </row>
    <row r="112" spans="1:15" ht="19.95" customHeight="1" thickBot="1" x14ac:dyDescent="0.3">
      <c r="A112" s="390" t="s">
        <v>205</v>
      </c>
      <c r="B112" s="497">
        <v>1</v>
      </c>
      <c r="C112" s="498"/>
      <c r="D112" s="502">
        <v>1</v>
      </c>
      <c r="E112" s="507"/>
      <c r="F112" s="502">
        <v>1</v>
      </c>
      <c r="G112" s="503"/>
      <c r="I112" s="388"/>
      <c r="J112" s="388"/>
      <c r="K112" s="388"/>
      <c r="L112" s="194"/>
      <c r="M112" s="168"/>
      <c r="N112" s="197"/>
    </row>
    <row r="113" spans="1:15" ht="19.95" customHeight="1" thickBot="1" x14ac:dyDescent="0.3">
      <c r="A113" s="192"/>
      <c r="B113" s="378"/>
      <c r="C113" s="192"/>
      <c r="D113" s="208"/>
      <c r="E113" s="208"/>
      <c r="F113" s="208"/>
      <c r="G113" s="379"/>
      <c r="L113" s="194"/>
      <c r="M113" s="168"/>
      <c r="N113" s="197"/>
      <c r="O113" s="221"/>
    </row>
    <row r="114" spans="1:15" ht="19.95" customHeight="1" thickBot="1" x14ac:dyDescent="0.3">
      <c r="A114" s="512" t="s">
        <v>198</v>
      </c>
      <c r="B114" s="473" t="s">
        <v>192</v>
      </c>
      <c r="C114" s="474"/>
      <c r="D114" s="474"/>
      <c r="E114" s="474"/>
      <c r="F114" s="474"/>
      <c r="G114" s="481"/>
      <c r="H114" s="474" t="s">
        <v>131</v>
      </c>
      <c r="I114" s="474"/>
      <c r="J114" s="474"/>
      <c r="K114" s="481"/>
      <c r="L114" s="508" t="s">
        <v>197</v>
      </c>
      <c r="M114" s="476"/>
      <c r="N114" s="487"/>
      <c r="O114" s="361"/>
    </row>
    <row r="115" spans="1:15" ht="19.95" customHeight="1" thickBot="1" x14ac:dyDescent="0.3">
      <c r="A115" s="513"/>
      <c r="B115" s="489" t="s">
        <v>180</v>
      </c>
      <c r="C115" s="489"/>
      <c r="D115" s="489" t="s">
        <v>183</v>
      </c>
      <c r="E115" s="489"/>
      <c r="F115" s="479" t="s">
        <v>151</v>
      </c>
      <c r="G115" s="480"/>
      <c r="H115" s="480" t="s">
        <v>181</v>
      </c>
      <c r="I115" s="489"/>
      <c r="J115" s="479" t="s">
        <v>182</v>
      </c>
      <c r="K115" s="480"/>
      <c r="L115" s="477"/>
      <c r="M115" s="478"/>
      <c r="N115" s="488"/>
      <c r="O115" s="361"/>
    </row>
    <row r="116" spans="1:15" ht="19.95" customHeight="1" thickBot="1" x14ac:dyDescent="0.3">
      <c r="A116" s="209" t="s">
        <v>100</v>
      </c>
      <c r="B116" s="330" t="s">
        <v>96</v>
      </c>
      <c r="C116" s="330" t="s">
        <v>97</v>
      </c>
      <c r="D116" s="330" t="s">
        <v>96</v>
      </c>
      <c r="E116" s="330" t="s">
        <v>97</v>
      </c>
      <c r="F116" s="330" t="s">
        <v>96</v>
      </c>
      <c r="G116" s="330" t="s">
        <v>97</v>
      </c>
      <c r="H116" s="376" t="s">
        <v>96</v>
      </c>
      <c r="I116" s="330" t="s">
        <v>97</v>
      </c>
      <c r="J116" s="330" t="s">
        <v>96</v>
      </c>
      <c r="K116" s="330" t="s">
        <v>97</v>
      </c>
      <c r="L116" s="224" t="s">
        <v>98</v>
      </c>
      <c r="M116" s="225" t="s">
        <v>99</v>
      </c>
      <c r="N116" s="225" t="s">
        <v>101</v>
      </c>
      <c r="O116" s="222"/>
    </row>
    <row r="117" spans="1:15" ht="19.95" customHeight="1" thickBot="1" x14ac:dyDescent="0.3">
      <c r="A117" s="391">
        <v>1</v>
      </c>
      <c r="B117" s="380"/>
      <c r="C117" s="198"/>
      <c r="D117" s="198"/>
      <c r="E117" s="198"/>
      <c r="F117" s="198"/>
      <c r="G117" s="381"/>
      <c r="H117" s="198"/>
      <c r="I117" s="198"/>
      <c r="J117" s="198"/>
      <c r="K117" s="198"/>
      <c r="L117" s="172">
        <f t="shared" ref="L117:L126" si="12">(((B117+D117+F117)*($B$110*$D$110*$F$110))+((B117+D117+F117)*(($B$111-$B$110)*$D$111*$F$111))+((B117+D117+F117)*(($B$112-$B$111)*$D$112*$F$112))+(H117+J117))</f>
        <v>0</v>
      </c>
      <c r="M117" s="172">
        <f t="shared" ref="M117:M126" si="13">(((C117+E117+G117)*($B$110*$D$110*$F$110))+((C117+E117+G117)*(($B$111-$B$110)*$D$111*$F$111))+((C117+E117+G117)*(($B$112-$B$111)*$D$112*$F$112))+(I117+K117))</f>
        <v>0</v>
      </c>
      <c r="N117" s="291">
        <f>(L117+M117)/2</f>
        <v>0</v>
      </c>
      <c r="O117" s="222"/>
    </row>
    <row r="118" spans="1:15" ht="19.95" customHeight="1" thickBot="1" x14ac:dyDescent="0.3">
      <c r="A118" s="391">
        <v>2</v>
      </c>
      <c r="B118" s="380"/>
      <c r="C118" s="198"/>
      <c r="D118" s="198"/>
      <c r="E118" s="198"/>
      <c r="F118" s="198"/>
      <c r="G118" s="381"/>
      <c r="H118" s="198"/>
      <c r="I118" s="198"/>
      <c r="J118" s="198"/>
      <c r="K118" s="198"/>
      <c r="L118" s="172">
        <f t="shared" si="12"/>
        <v>0</v>
      </c>
      <c r="M118" s="172">
        <f t="shared" si="13"/>
        <v>0</v>
      </c>
      <c r="N118" s="291">
        <f t="shared" ref="N118:N126" si="14">(L118+M118)/2</f>
        <v>0</v>
      </c>
      <c r="O118" s="222"/>
    </row>
    <row r="119" spans="1:15" ht="19.95" customHeight="1" thickBot="1" x14ac:dyDescent="0.3">
      <c r="A119" s="391">
        <v>3</v>
      </c>
      <c r="B119" s="380"/>
      <c r="C119" s="198"/>
      <c r="D119" s="198"/>
      <c r="E119" s="198"/>
      <c r="F119" s="198"/>
      <c r="G119" s="381"/>
      <c r="H119" s="198"/>
      <c r="I119" s="198"/>
      <c r="J119" s="198"/>
      <c r="K119" s="198"/>
      <c r="L119" s="172">
        <f t="shared" si="12"/>
        <v>0</v>
      </c>
      <c r="M119" s="172">
        <f t="shared" si="13"/>
        <v>0</v>
      </c>
      <c r="N119" s="291">
        <f t="shared" si="14"/>
        <v>0</v>
      </c>
      <c r="O119" s="222"/>
    </row>
    <row r="120" spans="1:15" ht="19.95" customHeight="1" thickBot="1" x14ac:dyDescent="0.3">
      <c r="A120" s="391">
        <v>4</v>
      </c>
      <c r="B120" s="380"/>
      <c r="C120" s="198"/>
      <c r="D120" s="198"/>
      <c r="E120" s="198"/>
      <c r="F120" s="198"/>
      <c r="G120" s="381"/>
      <c r="H120" s="198"/>
      <c r="I120" s="198"/>
      <c r="J120" s="198"/>
      <c r="K120" s="198"/>
      <c r="L120" s="172">
        <f t="shared" si="12"/>
        <v>0</v>
      </c>
      <c r="M120" s="172">
        <f t="shared" si="13"/>
        <v>0</v>
      </c>
      <c r="N120" s="291">
        <f t="shared" si="14"/>
        <v>0</v>
      </c>
      <c r="O120" s="222"/>
    </row>
    <row r="121" spans="1:15" ht="19.95" customHeight="1" thickBot="1" x14ac:dyDescent="0.3">
      <c r="A121" s="391">
        <v>5</v>
      </c>
      <c r="B121" s="380"/>
      <c r="C121" s="198"/>
      <c r="D121" s="198"/>
      <c r="E121" s="198"/>
      <c r="F121" s="198"/>
      <c r="G121" s="381"/>
      <c r="H121" s="198"/>
      <c r="I121" s="198"/>
      <c r="J121" s="198"/>
      <c r="K121" s="198"/>
      <c r="L121" s="172">
        <f t="shared" si="12"/>
        <v>0</v>
      </c>
      <c r="M121" s="172">
        <f t="shared" si="13"/>
        <v>0</v>
      </c>
      <c r="N121" s="291">
        <f t="shared" si="14"/>
        <v>0</v>
      </c>
      <c r="O121" s="222"/>
    </row>
    <row r="122" spans="1:15" ht="19.95" customHeight="1" thickBot="1" x14ac:dyDescent="0.3">
      <c r="A122" s="391">
        <v>6</v>
      </c>
      <c r="B122" s="380"/>
      <c r="C122" s="198"/>
      <c r="D122" s="198"/>
      <c r="E122" s="198"/>
      <c r="F122" s="198"/>
      <c r="G122" s="381"/>
      <c r="H122" s="198"/>
      <c r="I122" s="198"/>
      <c r="J122" s="198"/>
      <c r="K122" s="198"/>
      <c r="L122" s="172">
        <f t="shared" si="12"/>
        <v>0</v>
      </c>
      <c r="M122" s="172">
        <f t="shared" si="13"/>
        <v>0</v>
      </c>
      <c r="N122" s="291">
        <f t="shared" si="14"/>
        <v>0</v>
      </c>
      <c r="O122" s="222"/>
    </row>
    <row r="123" spans="1:15" ht="19.95" customHeight="1" thickBot="1" x14ac:dyDescent="0.3">
      <c r="A123" s="391">
        <v>7</v>
      </c>
      <c r="B123" s="380"/>
      <c r="C123" s="198"/>
      <c r="D123" s="198"/>
      <c r="E123" s="198"/>
      <c r="F123" s="198"/>
      <c r="G123" s="381"/>
      <c r="H123" s="198"/>
      <c r="I123" s="198"/>
      <c r="J123" s="198"/>
      <c r="K123" s="198"/>
      <c r="L123" s="172">
        <f t="shared" si="12"/>
        <v>0</v>
      </c>
      <c r="M123" s="172">
        <f t="shared" si="13"/>
        <v>0</v>
      </c>
      <c r="N123" s="291">
        <f t="shared" si="14"/>
        <v>0</v>
      </c>
      <c r="O123" s="222"/>
    </row>
    <row r="124" spans="1:15" ht="19.95" customHeight="1" thickBot="1" x14ac:dyDescent="0.3">
      <c r="A124" s="391">
        <v>8</v>
      </c>
      <c r="B124" s="380"/>
      <c r="C124" s="198"/>
      <c r="D124" s="198"/>
      <c r="E124" s="198"/>
      <c r="F124" s="198"/>
      <c r="G124" s="381"/>
      <c r="H124" s="198"/>
      <c r="I124" s="198"/>
      <c r="J124" s="198"/>
      <c r="K124" s="198"/>
      <c r="L124" s="172">
        <f t="shared" si="12"/>
        <v>0</v>
      </c>
      <c r="M124" s="172">
        <f t="shared" si="13"/>
        <v>0</v>
      </c>
      <c r="N124" s="291">
        <f t="shared" si="14"/>
        <v>0</v>
      </c>
      <c r="O124" s="222"/>
    </row>
    <row r="125" spans="1:15" ht="19.95" customHeight="1" thickBot="1" x14ac:dyDescent="0.3">
      <c r="A125" s="391">
        <v>9</v>
      </c>
      <c r="B125" s="380"/>
      <c r="C125" s="198"/>
      <c r="D125" s="198"/>
      <c r="E125" s="198"/>
      <c r="F125" s="198"/>
      <c r="G125" s="381"/>
      <c r="H125" s="198"/>
      <c r="I125" s="198"/>
      <c r="J125" s="198"/>
      <c r="K125" s="198"/>
      <c r="L125" s="172">
        <f t="shared" si="12"/>
        <v>0</v>
      </c>
      <c r="M125" s="172">
        <f t="shared" si="13"/>
        <v>0</v>
      </c>
      <c r="N125" s="291">
        <f t="shared" si="14"/>
        <v>0</v>
      </c>
      <c r="O125" s="222"/>
    </row>
    <row r="126" spans="1:15" ht="19.95" customHeight="1" thickBot="1" x14ac:dyDescent="0.3">
      <c r="A126" s="391">
        <v>10</v>
      </c>
      <c r="B126" s="380"/>
      <c r="C126" s="198"/>
      <c r="D126" s="382"/>
      <c r="E126" s="382"/>
      <c r="F126" s="382"/>
      <c r="G126" s="383"/>
      <c r="H126" s="198"/>
      <c r="I126" s="198"/>
      <c r="J126" s="198"/>
      <c r="K126" s="198"/>
      <c r="L126" s="172">
        <f t="shared" si="12"/>
        <v>0</v>
      </c>
      <c r="M126" s="172">
        <f t="shared" si="13"/>
        <v>0</v>
      </c>
      <c r="N126" s="291">
        <f t="shared" si="14"/>
        <v>0</v>
      </c>
      <c r="O126" s="222"/>
    </row>
    <row r="127" spans="1:15" ht="19.95" customHeight="1" thickBot="1" x14ac:dyDescent="0.35">
      <c r="A127" s="509" t="s">
        <v>115</v>
      </c>
      <c r="B127" s="510"/>
      <c r="C127" s="510"/>
      <c r="D127" s="510"/>
      <c r="E127" s="510"/>
      <c r="F127" s="510"/>
      <c r="G127" s="510"/>
      <c r="H127" s="510"/>
      <c r="I127" s="510"/>
      <c r="J127" s="510"/>
      <c r="K127" s="510"/>
      <c r="L127" s="173">
        <f>SUM(L117:L126)</f>
        <v>0</v>
      </c>
      <c r="M127" s="174">
        <f>SUM(M117:M126)</f>
        <v>0</v>
      </c>
      <c r="N127" s="173">
        <f>SUM(N117:N126)</f>
        <v>0</v>
      </c>
      <c r="O127" s="223"/>
    </row>
    <row r="128" spans="1:15" ht="60" customHeight="1" x14ac:dyDescent="0.25"/>
    <row r="129" spans="1:15" ht="22.5" customHeight="1" x14ac:dyDescent="0.25">
      <c r="A129" s="511" t="s">
        <v>50</v>
      </c>
      <c r="B129" s="504">
        <f>'3b- CBA - Costs'!B94:C94</f>
        <v>0</v>
      </c>
      <c r="C129" s="504"/>
      <c r="L129" s="185"/>
      <c r="M129" s="185"/>
      <c r="N129" s="293"/>
    </row>
    <row r="130" spans="1:15" ht="22.5" customHeight="1" x14ac:dyDescent="0.25">
      <c r="A130" s="511"/>
      <c r="B130" s="504"/>
      <c r="C130" s="504"/>
      <c r="L130" s="193"/>
      <c r="M130" s="171"/>
      <c r="N130" s="196"/>
    </row>
    <row r="131" spans="1:15" ht="22.5" customHeight="1" x14ac:dyDescent="0.25">
      <c r="A131" s="511" t="s">
        <v>13</v>
      </c>
      <c r="B131" s="504">
        <f>'3b- CBA - Costs'!B95:C95</f>
        <v>0</v>
      </c>
      <c r="C131" s="504"/>
      <c r="L131" s="194"/>
      <c r="M131" s="168"/>
      <c r="N131" s="197"/>
    </row>
    <row r="132" spans="1:15" ht="22.5" customHeight="1" x14ac:dyDescent="0.25">
      <c r="A132" s="511"/>
      <c r="B132" s="504"/>
      <c r="C132" s="504"/>
      <c r="L132" s="194"/>
      <c r="M132" s="168"/>
      <c r="N132" s="197"/>
    </row>
    <row r="133" spans="1:15" ht="19.95" customHeight="1" thickBot="1" x14ac:dyDescent="0.3">
      <c r="A133" s="387"/>
      <c r="B133" s="387"/>
      <c r="C133" s="387"/>
      <c r="D133" s="387"/>
      <c r="E133" s="387"/>
      <c r="F133" s="387"/>
      <c r="G133" s="387"/>
      <c r="H133" s="388"/>
      <c r="I133" s="388"/>
      <c r="J133" s="388"/>
      <c r="K133" s="388"/>
      <c r="L133" s="194"/>
      <c r="M133" s="168"/>
      <c r="N133" s="197"/>
    </row>
    <row r="134" spans="1:15" ht="19.95" customHeight="1" x14ac:dyDescent="0.25">
      <c r="A134" s="386" t="s">
        <v>206</v>
      </c>
      <c r="B134" s="493" t="s">
        <v>199</v>
      </c>
      <c r="C134" s="494"/>
      <c r="D134" s="499" t="s">
        <v>201</v>
      </c>
      <c r="E134" s="494"/>
      <c r="F134" s="499" t="s">
        <v>200</v>
      </c>
      <c r="G134" s="505"/>
      <c r="I134" s="388"/>
      <c r="J134" s="388"/>
      <c r="K134" s="388"/>
      <c r="L134" s="194"/>
      <c r="M134" s="168"/>
      <c r="N134" s="197"/>
    </row>
    <row r="135" spans="1:15" ht="19.95" customHeight="1" x14ac:dyDescent="0.25">
      <c r="A135" s="389" t="s">
        <v>203</v>
      </c>
      <c r="B135" s="495">
        <v>1</v>
      </c>
      <c r="C135" s="496"/>
      <c r="D135" s="500">
        <v>1</v>
      </c>
      <c r="E135" s="501"/>
      <c r="F135" s="500">
        <v>1</v>
      </c>
      <c r="G135" s="506"/>
      <c r="I135" s="388"/>
      <c r="J135" s="388"/>
      <c r="K135" s="388"/>
      <c r="L135" s="194"/>
      <c r="M135" s="168"/>
      <c r="N135" s="197"/>
    </row>
    <row r="136" spans="1:15" ht="19.95" customHeight="1" x14ac:dyDescent="0.25">
      <c r="A136" s="389" t="s">
        <v>204</v>
      </c>
      <c r="B136" s="495">
        <v>1</v>
      </c>
      <c r="C136" s="496"/>
      <c r="D136" s="500">
        <v>1</v>
      </c>
      <c r="E136" s="501"/>
      <c r="F136" s="500">
        <v>1</v>
      </c>
      <c r="G136" s="506"/>
      <c r="I136" s="388"/>
      <c r="J136" s="388"/>
      <c r="K136" s="388"/>
      <c r="L136" s="194"/>
      <c r="M136" s="168"/>
      <c r="N136" s="197"/>
    </row>
    <row r="137" spans="1:15" ht="19.95" customHeight="1" thickBot="1" x14ac:dyDescent="0.3">
      <c r="A137" s="390" t="s">
        <v>205</v>
      </c>
      <c r="B137" s="497">
        <v>1</v>
      </c>
      <c r="C137" s="498"/>
      <c r="D137" s="502">
        <v>1</v>
      </c>
      <c r="E137" s="507"/>
      <c r="F137" s="502">
        <v>1</v>
      </c>
      <c r="G137" s="503"/>
      <c r="I137" s="388"/>
      <c r="J137" s="388"/>
      <c r="K137" s="388"/>
      <c r="L137" s="194"/>
      <c r="M137" s="168"/>
      <c r="N137" s="197"/>
    </row>
    <row r="138" spans="1:15" ht="19.95" customHeight="1" thickBot="1" x14ac:dyDescent="0.3">
      <c r="A138" s="192"/>
      <c r="B138" s="378"/>
      <c r="C138" s="192"/>
      <c r="D138" s="208"/>
      <c r="E138" s="208"/>
      <c r="F138" s="208"/>
      <c r="G138" s="379"/>
      <c r="L138" s="194"/>
      <c r="M138" s="168"/>
      <c r="N138" s="197"/>
      <c r="O138" s="221"/>
    </row>
    <row r="139" spans="1:15" ht="19.95" customHeight="1" thickBot="1" x14ac:dyDescent="0.3">
      <c r="A139" s="512" t="s">
        <v>198</v>
      </c>
      <c r="B139" s="473" t="s">
        <v>192</v>
      </c>
      <c r="C139" s="474"/>
      <c r="D139" s="474"/>
      <c r="E139" s="474"/>
      <c r="F139" s="474"/>
      <c r="G139" s="481"/>
      <c r="H139" s="474" t="s">
        <v>131</v>
      </c>
      <c r="I139" s="474"/>
      <c r="J139" s="474"/>
      <c r="K139" s="481"/>
      <c r="L139" s="508" t="s">
        <v>197</v>
      </c>
      <c r="M139" s="476"/>
      <c r="N139" s="487"/>
      <c r="O139" s="361"/>
    </row>
    <row r="140" spans="1:15" ht="19.95" customHeight="1" thickBot="1" x14ac:dyDescent="0.3">
      <c r="A140" s="513"/>
      <c r="B140" s="489" t="s">
        <v>180</v>
      </c>
      <c r="C140" s="489"/>
      <c r="D140" s="489" t="s">
        <v>183</v>
      </c>
      <c r="E140" s="489"/>
      <c r="F140" s="479" t="s">
        <v>151</v>
      </c>
      <c r="G140" s="480"/>
      <c r="H140" s="480" t="s">
        <v>181</v>
      </c>
      <c r="I140" s="489"/>
      <c r="J140" s="479" t="s">
        <v>182</v>
      </c>
      <c r="K140" s="480"/>
      <c r="L140" s="477"/>
      <c r="M140" s="478"/>
      <c r="N140" s="488"/>
      <c r="O140" s="361"/>
    </row>
    <row r="141" spans="1:15" ht="19.95" customHeight="1" thickBot="1" x14ac:dyDescent="0.3">
      <c r="A141" s="209" t="s">
        <v>100</v>
      </c>
      <c r="B141" s="330" t="s">
        <v>96</v>
      </c>
      <c r="C141" s="330" t="s">
        <v>97</v>
      </c>
      <c r="D141" s="330" t="s">
        <v>96</v>
      </c>
      <c r="E141" s="330" t="s">
        <v>97</v>
      </c>
      <c r="F141" s="330" t="s">
        <v>96</v>
      </c>
      <c r="G141" s="330" t="s">
        <v>97</v>
      </c>
      <c r="H141" s="376" t="s">
        <v>96</v>
      </c>
      <c r="I141" s="330" t="s">
        <v>97</v>
      </c>
      <c r="J141" s="330" t="s">
        <v>96</v>
      </c>
      <c r="K141" s="330" t="s">
        <v>97</v>
      </c>
      <c r="L141" s="224" t="s">
        <v>98</v>
      </c>
      <c r="M141" s="225" t="s">
        <v>99</v>
      </c>
      <c r="N141" s="225" t="s">
        <v>101</v>
      </c>
      <c r="O141" s="222"/>
    </row>
    <row r="142" spans="1:15" ht="19.95" customHeight="1" thickBot="1" x14ac:dyDescent="0.3">
      <c r="A142" s="391">
        <v>1</v>
      </c>
      <c r="B142" s="380"/>
      <c r="C142" s="198"/>
      <c r="D142" s="198"/>
      <c r="E142" s="198"/>
      <c r="F142" s="198"/>
      <c r="G142" s="381"/>
      <c r="H142" s="198"/>
      <c r="I142" s="198"/>
      <c r="J142" s="198"/>
      <c r="K142" s="198"/>
      <c r="L142" s="172">
        <f t="shared" ref="L142:L151" si="15">(((B142+D142+F142)*($B$135*$D$135*$F$135))+((B142+D142+F142)*(($B$136-$B$135)*$D$136*$F$136))+((B142+D142+F142)*(($B$137-$B$136)*$D$137*$F$137))+(H142+J142))</f>
        <v>0</v>
      </c>
      <c r="M142" s="172">
        <f t="shared" ref="M142:M151" si="16">(((C142+E142+G142)*($B$135*$D$135*$F$135))+((C142+E142+G142)*(($B$136-$B$135)*$D$136*$F$136))+((C142+E142+G142)*(($B$137-$B$136)*$D$137*$F$137))+(I142+K142))</f>
        <v>0</v>
      </c>
      <c r="N142" s="291">
        <f>(L142+M142)/2</f>
        <v>0</v>
      </c>
      <c r="O142" s="222"/>
    </row>
    <row r="143" spans="1:15" ht="19.95" customHeight="1" thickBot="1" x14ac:dyDescent="0.3">
      <c r="A143" s="391">
        <v>2</v>
      </c>
      <c r="B143" s="380"/>
      <c r="C143" s="198"/>
      <c r="D143" s="198"/>
      <c r="E143" s="198"/>
      <c r="F143" s="198"/>
      <c r="G143" s="381"/>
      <c r="H143" s="198"/>
      <c r="I143" s="198"/>
      <c r="J143" s="198"/>
      <c r="K143" s="198"/>
      <c r="L143" s="172">
        <f t="shared" si="15"/>
        <v>0</v>
      </c>
      <c r="M143" s="172">
        <f t="shared" si="16"/>
        <v>0</v>
      </c>
      <c r="N143" s="291">
        <f t="shared" ref="N143:N151" si="17">(L143+M143)/2</f>
        <v>0</v>
      </c>
      <c r="O143" s="222"/>
    </row>
    <row r="144" spans="1:15" ht="19.95" customHeight="1" thickBot="1" x14ac:dyDescent="0.3">
      <c r="A144" s="391">
        <v>3</v>
      </c>
      <c r="B144" s="380"/>
      <c r="C144" s="198"/>
      <c r="D144" s="198"/>
      <c r="E144" s="198"/>
      <c r="F144" s="198"/>
      <c r="G144" s="381"/>
      <c r="H144" s="198"/>
      <c r="I144" s="198"/>
      <c r="J144" s="198"/>
      <c r="K144" s="198"/>
      <c r="L144" s="172">
        <f t="shared" si="15"/>
        <v>0</v>
      </c>
      <c r="M144" s="172">
        <f t="shared" si="16"/>
        <v>0</v>
      </c>
      <c r="N144" s="291">
        <f t="shared" si="17"/>
        <v>0</v>
      </c>
      <c r="O144" s="222"/>
    </row>
    <row r="145" spans="1:15" ht="19.95" customHeight="1" thickBot="1" x14ac:dyDescent="0.3">
      <c r="A145" s="391">
        <v>4</v>
      </c>
      <c r="B145" s="380"/>
      <c r="C145" s="198"/>
      <c r="D145" s="198"/>
      <c r="E145" s="198"/>
      <c r="F145" s="198"/>
      <c r="G145" s="381"/>
      <c r="H145" s="198"/>
      <c r="I145" s="198"/>
      <c r="J145" s="198"/>
      <c r="K145" s="198"/>
      <c r="L145" s="172">
        <f t="shared" si="15"/>
        <v>0</v>
      </c>
      <c r="M145" s="172">
        <f t="shared" si="16"/>
        <v>0</v>
      </c>
      <c r="N145" s="291">
        <f t="shared" si="17"/>
        <v>0</v>
      </c>
      <c r="O145" s="222"/>
    </row>
    <row r="146" spans="1:15" ht="19.95" customHeight="1" thickBot="1" x14ac:dyDescent="0.3">
      <c r="A146" s="391">
        <v>5</v>
      </c>
      <c r="B146" s="380"/>
      <c r="C146" s="198"/>
      <c r="D146" s="198"/>
      <c r="E146" s="198"/>
      <c r="F146" s="198"/>
      <c r="G146" s="381"/>
      <c r="H146" s="198"/>
      <c r="I146" s="198"/>
      <c r="J146" s="198"/>
      <c r="K146" s="198"/>
      <c r="L146" s="172">
        <f t="shared" si="15"/>
        <v>0</v>
      </c>
      <c r="M146" s="172">
        <f t="shared" si="16"/>
        <v>0</v>
      </c>
      <c r="N146" s="291">
        <f t="shared" si="17"/>
        <v>0</v>
      </c>
      <c r="O146" s="222"/>
    </row>
    <row r="147" spans="1:15" ht="19.95" customHeight="1" thickBot="1" x14ac:dyDescent="0.3">
      <c r="A147" s="391">
        <v>6</v>
      </c>
      <c r="B147" s="380"/>
      <c r="C147" s="198"/>
      <c r="D147" s="198"/>
      <c r="E147" s="198"/>
      <c r="F147" s="198"/>
      <c r="G147" s="381"/>
      <c r="H147" s="198"/>
      <c r="I147" s="198"/>
      <c r="J147" s="198"/>
      <c r="K147" s="198"/>
      <c r="L147" s="172">
        <f t="shared" si="15"/>
        <v>0</v>
      </c>
      <c r="M147" s="172">
        <f t="shared" si="16"/>
        <v>0</v>
      </c>
      <c r="N147" s="291">
        <f t="shared" si="17"/>
        <v>0</v>
      </c>
      <c r="O147" s="222"/>
    </row>
    <row r="148" spans="1:15" ht="19.95" customHeight="1" thickBot="1" x14ac:dyDescent="0.3">
      <c r="A148" s="391">
        <v>7</v>
      </c>
      <c r="B148" s="380"/>
      <c r="C148" s="198"/>
      <c r="D148" s="198"/>
      <c r="E148" s="198"/>
      <c r="F148" s="198"/>
      <c r="G148" s="381"/>
      <c r="H148" s="198"/>
      <c r="I148" s="198"/>
      <c r="J148" s="198"/>
      <c r="K148" s="198"/>
      <c r="L148" s="172">
        <f t="shared" si="15"/>
        <v>0</v>
      </c>
      <c r="M148" s="172">
        <f t="shared" si="16"/>
        <v>0</v>
      </c>
      <c r="N148" s="291">
        <f t="shared" si="17"/>
        <v>0</v>
      </c>
      <c r="O148" s="222"/>
    </row>
    <row r="149" spans="1:15" ht="19.95" customHeight="1" thickBot="1" x14ac:dyDescent="0.3">
      <c r="A149" s="391">
        <v>8</v>
      </c>
      <c r="B149" s="380"/>
      <c r="C149" s="198"/>
      <c r="D149" s="198"/>
      <c r="E149" s="198"/>
      <c r="F149" s="198"/>
      <c r="G149" s="381"/>
      <c r="H149" s="198"/>
      <c r="I149" s="198"/>
      <c r="J149" s="198"/>
      <c r="K149" s="198"/>
      <c r="L149" s="172">
        <f t="shared" si="15"/>
        <v>0</v>
      </c>
      <c r="M149" s="172">
        <f t="shared" si="16"/>
        <v>0</v>
      </c>
      <c r="N149" s="291">
        <f t="shared" si="17"/>
        <v>0</v>
      </c>
      <c r="O149" s="222"/>
    </row>
    <row r="150" spans="1:15" ht="19.95" customHeight="1" thickBot="1" x14ac:dyDescent="0.3">
      <c r="A150" s="391">
        <v>9</v>
      </c>
      <c r="B150" s="380"/>
      <c r="C150" s="198"/>
      <c r="D150" s="198"/>
      <c r="E150" s="198"/>
      <c r="F150" s="198"/>
      <c r="G150" s="381"/>
      <c r="H150" s="198"/>
      <c r="I150" s="198"/>
      <c r="J150" s="198"/>
      <c r="K150" s="198"/>
      <c r="L150" s="172">
        <f t="shared" si="15"/>
        <v>0</v>
      </c>
      <c r="M150" s="172">
        <f t="shared" si="16"/>
        <v>0</v>
      </c>
      <c r="N150" s="291">
        <f t="shared" si="17"/>
        <v>0</v>
      </c>
      <c r="O150" s="222"/>
    </row>
    <row r="151" spans="1:15" ht="19.95" customHeight="1" thickBot="1" x14ac:dyDescent="0.3">
      <c r="A151" s="391">
        <v>10</v>
      </c>
      <c r="B151" s="380"/>
      <c r="C151" s="198"/>
      <c r="D151" s="382"/>
      <c r="E151" s="382"/>
      <c r="F151" s="382"/>
      <c r="G151" s="383"/>
      <c r="H151" s="198"/>
      <c r="I151" s="198"/>
      <c r="J151" s="198"/>
      <c r="K151" s="198"/>
      <c r="L151" s="172">
        <f t="shared" si="15"/>
        <v>0</v>
      </c>
      <c r="M151" s="172">
        <f t="shared" si="16"/>
        <v>0</v>
      </c>
      <c r="N151" s="291">
        <f t="shared" si="17"/>
        <v>0</v>
      </c>
      <c r="O151" s="222"/>
    </row>
    <row r="152" spans="1:15" ht="19.95" customHeight="1" thickBot="1" x14ac:dyDescent="0.35">
      <c r="A152" s="509" t="s">
        <v>115</v>
      </c>
      <c r="B152" s="510"/>
      <c r="C152" s="510"/>
      <c r="D152" s="510"/>
      <c r="E152" s="510"/>
      <c r="F152" s="510"/>
      <c r="G152" s="510"/>
      <c r="H152" s="510"/>
      <c r="I152" s="510"/>
      <c r="J152" s="510"/>
      <c r="K152" s="510"/>
      <c r="L152" s="173">
        <f>SUM(L142:L151)</f>
        <v>0</v>
      </c>
      <c r="M152" s="174">
        <f>SUM(M142:M151)</f>
        <v>0</v>
      </c>
      <c r="N152" s="173">
        <f>SUM(N142:N151)</f>
        <v>0</v>
      </c>
      <c r="O152" s="223"/>
    </row>
    <row r="153" spans="1:15" ht="19.95" customHeight="1" x14ac:dyDescent="0.25"/>
    <row r="154" spans="1:15" ht="19.95" customHeight="1" x14ac:dyDescent="0.25"/>
    <row r="155" spans="1:15" ht="19.95" customHeight="1" x14ac:dyDescent="0.25"/>
    <row r="156" spans="1:15" ht="19.95" customHeight="1" x14ac:dyDescent="0.25"/>
    <row r="157" spans="1:15" ht="19.95" customHeight="1" x14ac:dyDescent="0.25"/>
    <row r="158" spans="1:15" ht="19.95" customHeight="1" x14ac:dyDescent="0.25"/>
    <row r="159" spans="1:15" ht="19.95" customHeight="1" x14ac:dyDescent="0.25"/>
    <row r="160" spans="1:15" ht="19.95" customHeight="1" x14ac:dyDescent="0.25"/>
    <row r="161" ht="19.95" customHeight="1" x14ac:dyDescent="0.25"/>
    <row r="162" ht="19.95" customHeight="1" x14ac:dyDescent="0.25"/>
    <row r="163" ht="19.95" customHeight="1" x14ac:dyDescent="0.25"/>
    <row r="164" ht="19.95" customHeight="1" x14ac:dyDescent="0.25"/>
    <row r="165" ht="19.95" customHeight="1" x14ac:dyDescent="0.25"/>
  </sheetData>
  <mergeCells count="157">
    <mergeCell ref="B2:C2"/>
    <mergeCell ref="L14:N15"/>
    <mergeCell ref="P2:T27"/>
    <mergeCell ref="B15:C15"/>
    <mergeCell ref="D15:E15"/>
    <mergeCell ref="F15:G15"/>
    <mergeCell ref="H15:I15"/>
    <mergeCell ref="J15:K15"/>
    <mergeCell ref="F10:G10"/>
    <mergeCell ref="F11:G11"/>
    <mergeCell ref="D9:E9"/>
    <mergeCell ref="F9:G9"/>
    <mergeCell ref="B10:C10"/>
    <mergeCell ref="B11:C11"/>
    <mergeCell ref="B12:C12"/>
    <mergeCell ref="D10:E10"/>
    <mergeCell ref="D11:E11"/>
    <mergeCell ref="D12:E12"/>
    <mergeCell ref="F12:G12"/>
    <mergeCell ref="B14:G14"/>
    <mergeCell ref="H14:K14"/>
    <mergeCell ref="A64:A65"/>
    <mergeCell ref="A77:K77"/>
    <mergeCell ref="A79:A80"/>
    <mergeCell ref="B79:C80"/>
    <mergeCell ref="A4:A5"/>
    <mergeCell ref="A6:A7"/>
    <mergeCell ref="A81:A82"/>
    <mergeCell ref="F59:G59"/>
    <mergeCell ref="H64:K64"/>
    <mergeCell ref="F60:G60"/>
    <mergeCell ref="F61:G61"/>
    <mergeCell ref="B4:C5"/>
    <mergeCell ref="D34:E34"/>
    <mergeCell ref="B6:C7"/>
    <mergeCell ref="A29:A30"/>
    <mergeCell ref="B29:C30"/>
    <mergeCell ref="A14:A15"/>
    <mergeCell ref="B9:C9"/>
    <mergeCell ref="A31:A32"/>
    <mergeCell ref="B31:C32"/>
    <mergeCell ref="A39:A40"/>
    <mergeCell ref="D35:E35"/>
    <mergeCell ref="D36:E36"/>
    <mergeCell ref="D37:E37"/>
    <mergeCell ref="A152:K152"/>
    <mergeCell ref="A131:A132"/>
    <mergeCell ref="B131:C132"/>
    <mergeCell ref="B115:C115"/>
    <mergeCell ref="D115:E115"/>
    <mergeCell ref="D86:E86"/>
    <mergeCell ref="D87:E87"/>
    <mergeCell ref="A89:A90"/>
    <mergeCell ref="B89:G89"/>
    <mergeCell ref="D137:E137"/>
    <mergeCell ref="D112:E112"/>
    <mergeCell ref="F111:G111"/>
    <mergeCell ref="F137:G137"/>
    <mergeCell ref="F134:G134"/>
    <mergeCell ref="F135:G135"/>
    <mergeCell ref="H89:K89"/>
    <mergeCell ref="L114:N115"/>
    <mergeCell ref="F115:G115"/>
    <mergeCell ref="A114:A115"/>
    <mergeCell ref="B114:G114"/>
    <mergeCell ref="H114:K114"/>
    <mergeCell ref="A139:A140"/>
    <mergeCell ref="B135:C135"/>
    <mergeCell ref="B136:C136"/>
    <mergeCell ref="B137:C137"/>
    <mergeCell ref="D136:E136"/>
    <mergeCell ref="H115:I115"/>
    <mergeCell ref="J115:K115"/>
    <mergeCell ref="A127:K127"/>
    <mergeCell ref="A129:A130"/>
    <mergeCell ref="B129:C130"/>
    <mergeCell ref="L139:N140"/>
    <mergeCell ref="B140:C140"/>
    <mergeCell ref="D140:E140"/>
    <mergeCell ref="F140:G140"/>
    <mergeCell ref="H140:I140"/>
    <mergeCell ref="J140:K140"/>
    <mergeCell ref="B139:G139"/>
    <mergeCell ref="H139:K139"/>
    <mergeCell ref="F136:G136"/>
    <mergeCell ref="L64:N65"/>
    <mergeCell ref="B65:C65"/>
    <mergeCell ref="D65:E65"/>
    <mergeCell ref="F65:G65"/>
    <mergeCell ref="H65:I65"/>
    <mergeCell ref="J65:K65"/>
    <mergeCell ref="B64:G64"/>
    <mergeCell ref="H39:K39"/>
    <mergeCell ref="L39:N40"/>
    <mergeCell ref="B40:C40"/>
    <mergeCell ref="D40:E40"/>
    <mergeCell ref="F40:G40"/>
    <mergeCell ref="H40:I40"/>
    <mergeCell ref="J40:K40"/>
    <mergeCell ref="B39:G39"/>
    <mergeCell ref="F62:G62"/>
    <mergeCell ref="B61:C61"/>
    <mergeCell ref="B59:C59"/>
    <mergeCell ref="B60:C60"/>
    <mergeCell ref="A52:K52"/>
    <mergeCell ref="A54:A55"/>
    <mergeCell ref="B54:C55"/>
    <mergeCell ref="A56:A57"/>
    <mergeCell ref="B56:C57"/>
    <mergeCell ref="L89:N90"/>
    <mergeCell ref="B90:C90"/>
    <mergeCell ref="D90:E90"/>
    <mergeCell ref="F109:G109"/>
    <mergeCell ref="F110:G110"/>
    <mergeCell ref="D134:E134"/>
    <mergeCell ref="D135:E135"/>
    <mergeCell ref="H90:I90"/>
    <mergeCell ref="J90:K90"/>
    <mergeCell ref="A102:K102"/>
    <mergeCell ref="A106:A107"/>
    <mergeCell ref="B106:C107"/>
    <mergeCell ref="F90:G90"/>
    <mergeCell ref="A104:A105"/>
    <mergeCell ref="B134:C134"/>
    <mergeCell ref="F112:G112"/>
    <mergeCell ref="B104:C105"/>
    <mergeCell ref="B109:C109"/>
    <mergeCell ref="B110:C110"/>
    <mergeCell ref="B111:C111"/>
    <mergeCell ref="B112:C112"/>
    <mergeCell ref="D109:E109"/>
    <mergeCell ref="D110:E110"/>
    <mergeCell ref="D111:E111"/>
    <mergeCell ref="B34:C34"/>
    <mergeCell ref="B35:C35"/>
    <mergeCell ref="B36:C36"/>
    <mergeCell ref="B37:C37"/>
    <mergeCell ref="B62:C62"/>
    <mergeCell ref="D59:E59"/>
    <mergeCell ref="D60:E60"/>
    <mergeCell ref="F87:G87"/>
    <mergeCell ref="B81:C82"/>
    <mergeCell ref="B84:C84"/>
    <mergeCell ref="B85:C85"/>
    <mergeCell ref="B86:C86"/>
    <mergeCell ref="B87:C87"/>
    <mergeCell ref="D85:E85"/>
    <mergeCell ref="F84:G84"/>
    <mergeCell ref="F85:G85"/>
    <mergeCell ref="F86:G86"/>
    <mergeCell ref="D61:E61"/>
    <mergeCell ref="D62:E62"/>
    <mergeCell ref="D84:E84"/>
    <mergeCell ref="F34:G34"/>
    <mergeCell ref="F35:G35"/>
    <mergeCell ref="F36:G36"/>
    <mergeCell ref="F37:G37"/>
  </mergeCells>
  <pageMargins left="0.7" right="0.7" top="0.78740157499999996" bottom="0.78740157499999996" header="0.3" footer="0.3"/>
  <pageSetup paperSize="9" scale="25" orientation="landscape" verticalDpi="300" r:id="rId1"/>
  <headerFooter alignWithMargins="0"/>
  <rowBreaks count="5" manualBreakCount="5">
    <brk id="27" max="20" man="1"/>
    <brk id="52" max="20" man="1"/>
    <brk id="77" max="20" man="1"/>
    <brk id="102" max="20" man="1"/>
    <brk id="127" max="20" man="1"/>
  </rowBreaks>
  <colBreaks count="1" manualBreakCount="1">
    <brk id="20" max="80"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K19"/>
  <sheetViews>
    <sheetView zoomScale="70" zoomScaleNormal="70" workbookViewId="0"/>
  </sheetViews>
  <sheetFormatPr baseColWidth="10" defaultColWidth="10.77734375" defaultRowHeight="15" x14ac:dyDescent="0.25"/>
  <cols>
    <col min="1" max="1" width="27.33203125" style="396" customWidth="1"/>
    <col min="2" max="4" width="25.33203125" style="396" customWidth="1"/>
    <col min="5" max="9" width="25.33203125" style="397" customWidth="1"/>
    <col min="10" max="10" width="45.77734375" style="397" customWidth="1"/>
    <col min="11" max="16384" width="10.77734375" style="396"/>
  </cols>
  <sheetData>
    <row r="1" spans="1:11" ht="19.8" customHeight="1" x14ac:dyDescent="0.25">
      <c r="A1" s="414" t="s">
        <v>224</v>
      </c>
      <c r="B1" s="402"/>
      <c r="C1" s="402"/>
      <c r="D1" s="402"/>
      <c r="E1" s="400"/>
      <c r="F1" s="400"/>
      <c r="G1" s="400"/>
      <c r="H1" s="400"/>
      <c r="I1" s="400"/>
      <c r="J1" s="400"/>
    </row>
    <row r="2" spans="1:11" ht="19.8" customHeight="1" x14ac:dyDescent="0.25">
      <c r="A2" s="340"/>
      <c r="K2" s="399"/>
    </row>
    <row r="3" spans="1:11" ht="19.8" customHeight="1" thickBot="1" x14ac:dyDescent="0.3">
      <c r="A3" s="414" t="s">
        <v>226</v>
      </c>
      <c r="B3" s="402"/>
      <c r="C3" s="402"/>
      <c r="D3" s="402"/>
      <c r="E3" s="400"/>
      <c r="F3" s="400"/>
      <c r="G3" s="400"/>
      <c r="H3" s="400"/>
      <c r="I3" s="400"/>
      <c r="J3" s="400"/>
      <c r="K3" s="399"/>
    </row>
    <row r="4" spans="1:11" ht="130.05000000000001" customHeight="1" x14ac:dyDescent="0.25">
      <c r="A4" s="559"/>
      <c r="B4" s="560"/>
      <c r="C4" s="560"/>
      <c r="D4" s="560"/>
      <c r="E4" s="560"/>
      <c r="F4" s="560"/>
      <c r="G4" s="560"/>
      <c r="H4" s="560"/>
      <c r="I4" s="561"/>
      <c r="J4" s="556" t="s">
        <v>230</v>
      </c>
      <c r="K4" s="399"/>
    </row>
    <row r="5" spans="1:11" ht="130.05000000000001" customHeight="1" x14ac:dyDescent="0.25">
      <c r="A5" s="562"/>
      <c r="B5" s="563"/>
      <c r="C5" s="563"/>
      <c r="D5" s="563"/>
      <c r="E5" s="563"/>
      <c r="F5" s="563"/>
      <c r="G5" s="563"/>
      <c r="H5" s="563"/>
      <c r="I5" s="564"/>
      <c r="J5" s="557"/>
      <c r="K5" s="399"/>
    </row>
    <row r="6" spans="1:11" ht="153.44999999999999" customHeight="1" thickBot="1" x14ac:dyDescent="0.3">
      <c r="A6" s="565"/>
      <c r="B6" s="566"/>
      <c r="C6" s="566"/>
      <c r="D6" s="566"/>
      <c r="E6" s="566"/>
      <c r="F6" s="566"/>
      <c r="G6" s="566"/>
      <c r="H6" s="566"/>
      <c r="I6" s="567"/>
      <c r="J6" s="558"/>
      <c r="K6" s="399"/>
    </row>
    <row r="7" spans="1:11" ht="46.2" customHeight="1" x14ac:dyDescent="0.25">
      <c r="A7" s="403"/>
      <c r="B7" s="403"/>
      <c r="C7" s="403"/>
      <c r="D7" s="403"/>
      <c r="E7" s="403"/>
      <c r="F7" s="403"/>
      <c r="G7" s="403"/>
      <c r="H7" s="403"/>
      <c r="I7" s="403"/>
      <c r="J7" s="401"/>
    </row>
    <row r="8" spans="1:11" s="398" customFormat="1" ht="19.95" customHeight="1" thickBot="1" x14ac:dyDescent="0.3">
      <c r="A8" s="414" t="s">
        <v>227</v>
      </c>
      <c r="B8" s="405"/>
      <c r="C8" s="405"/>
      <c r="D8" s="405"/>
      <c r="E8" s="404"/>
      <c r="F8" s="404"/>
      <c r="G8" s="404"/>
      <c r="H8" s="404"/>
      <c r="I8" s="404"/>
      <c r="J8" s="404"/>
    </row>
    <row r="9" spans="1:11" ht="64.95" customHeight="1" x14ac:dyDescent="0.25">
      <c r="A9" s="415" t="s">
        <v>228</v>
      </c>
      <c r="B9" s="550" t="s">
        <v>213</v>
      </c>
      <c r="C9" s="550"/>
      <c r="D9" s="551" t="s">
        <v>214</v>
      </c>
      <c r="E9" s="550"/>
      <c r="F9" s="551" t="s">
        <v>215</v>
      </c>
      <c r="G9" s="550"/>
      <c r="H9" s="551" t="s">
        <v>220</v>
      </c>
      <c r="I9" s="551"/>
      <c r="J9" s="416" t="s">
        <v>212</v>
      </c>
      <c r="K9" s="399"/>
    </row>
    <row r="10" spans="1:11" ht="36.450000000000003" customHeight="1" x14ac:dyDescent="0.25">
      <c r="A10" s="578" t="s">
        <v>229</v>
      </c>
      <c r="B10" s="577" t="s">
        <v>216</v>
      </c>
      <c r="C10" s="577"/>
      <c r="D10" s="581" t="s">
        <v>217</v>
      </c>
      <c r="E10" s="577"/>
      <c r="F10" s="581" t="s">
        <v>218</v>
      </c>
      <c r="G10" s="577"/>
      <c r="H10" s="571" t="s">
        <v>211</v>
      </c>
      <c r="I10" s="572"/>
      <c r="J10" s="568" t="s">
        <v>219</v>
      </c>
      <c r="K10" s="399"/>
    </row>
    <row r="11" spans="1:11" ht="36.450000000000003" customHeight="1" x14ac:dyDescent="0.25">
      <c r="A11" s="579"/>
      <c r="B11" s="584" t="s">
        <v>202</v>
      </c>
      <c r="C11" s="584"/>
      <c r="D11" s="552" t="s">
        <v>207</v>
      </c>
      <c r="E11" s="553"/>
      <c r="F11" s="554" t="s">
        <v>208</v>
      </c>
      <c r="G11" s="555"/>
      <c r="H11" s="573" t="s">
        <v>211</v>
      </c>
      <c r="I11" s="574"/>
      <c r="J11" s="569"/>
      <c r="K11" s="399"/>
    </row>
    <row r="12" spans="1:11" ht="36.450000000000003" customHeight="1" x14ac:dyDescent="0.25">
      <c r="A12" s="580"/>
      <c r="B12" s="585" t="s">
        <v>202</v>
      </c>
      <c r="C12" s="585"/>
      <c r="D12" s="586" t="s">
        <v>209</v>
      </c>
      <c r="E12" s="587"/>
      <c r="F12" s="582" t="s">
        <v>210</v>
      </c>
      <c r="G12" s="583"/>
      <c r="H12" s="575" t="s">
        <v>211</v>
      </c>
      <c r="I12" s="576"/>
      <c r="J12" s="570"/>
      <c r="K12" s="399"/>
    </row>
    <row r="13" spans="1:11" ht="120" customHeight="1" x14ac:dyDescent="0.25">
      <c r="A13" s="538"/>
      <c r="B13" s="539"/>
      <c r="C13" s="539"/>
      <c r="D13" s="539"/>
      <c r="E13" s="539"/>
      <c r="F13" s="539"/>
      <c r="G13" s="539"/>
      <c r="H13" s="539"/>
      <c r="I13" s="540"/>
      <c r="J13" s="547" t="s">
        <v>221</v>
      </c>
      <c r="K13" s="399"/>
    </row>
    <row r="14" spans="1:11" ht="120" customHeight="1" x14ac:dyDescent="0.25">
      <c r="A14" s="541"/>
      <c r="B14" s="542"/>
      <c r="C14" s="542"/>
      <c r="D14" s="542"/>
      <c r="E14" s="542"/>
      <c r="F14" s="542"/>
      <c r="G14" s="542"/>
      <c r="H14" s="542"/>
      <c r="I14" s="543"/>
      <c r="J14" s="548"/>
      <c r="K14" s="399"/>
    </row>
    <row r="15" spans="1:11" ht="140.55000000000001" customHeight="1" thickBot="1" x14ac:dyDescent="0.3">
      <c r="A15" s="544"/>
      <c r="B15" s="545"/>
      <c r="C15" s="545"/>
      <c r="D15" s="545"/>
      <c r="E15" s="545"/>
      <c r="F15" s="545"/>
      <c r="G15" s="545"/>
      <c r="H15" s="545"/>
      <c r="I15" s="546"/>
      <c r="J15" s="549"/>
      <c r="K15" s="399"/>
    </row>
    <row r="16" spans="1:11" x14ac:dyDescent="0.25">
      <c r="A16" s="406"/>
      <c r="B16" s="406"/>
      <c r="C16" s="406"/>
      <c r="D16" s="406"/>
      <c r="E16" s="407"/>
      <c r="F16" s="407"/>
      <c r="G16" s="407"/>
      <c r="H16" s="407"/>
      <c r="I16" s="407"/>
      <c r="J16" s="407"/>
    </row>
    <row r="19" spans="1:10" x14ac:dyDescent="0.25">
      <c r="A19" s="406"/>
      <c r="B19" s="406"/>
      <c r="C19" s="406"/>
      <c r="D19" s="406"/>
      <c r="E19" s="407"/>
      <c r="F19" s="407"/>
      <c r="G19" s="407"/>
      <c r="H19" s="407"/>
      <c r="I19" s="407"/>
      <c r="J19" s="407"/>
    </row>
  </sheetData>
  <mergeCells count="22">
    <mergeCell ref="J4:J6"/>
    <mergeCell ref="A4:I6"/>
    <mergeCell ref="J10:J12"/>
    <mergeCell ref="H10:I10"/>
    <mergeCell ref="H11:I11"/>
    <mergeCell ref="H12:I12"/>
    <mergeCell ref="B10:C10"/>
    <mergeCell ref="A10:A12"/>
    <mergeCell ref="D10:E10"/>
    <mergeCell ref="F10:G10"/>
    <mergeCell ref="F12:G12"/>
    <mergeCell ref="B11:C11"/>
    <mergeCell ref="B12:C12"/>
    <mergeCell ref="D12:E12"/>
    <mergeCell ref="A13:I15"/>
    <mergeCell ref="J13:J15"/>
    <mergeCell ref="B9:C9"/>
    <mergeCell ref="D9:E9"/>
    <mergeCell ref="F9:G9"/>
    <mergeCell ref="H9:I9"/>
    <mergeCell ref="D11:E11"/>
    <mergeCell ref="F11:G11"/>
  </mergeCells>
  <pageMargins left="0.7" right="0.7" top="0.78740157499999996" bottom="0.78740157499999996" header="0.3" footer="0.3"/>
  <pageSetup paperSize="9" scale="32" orientation="portrait" verticalDpi="0"/>
  <headerFooter alignWithMargins="0"/>
  <rowBreaks count="1" manualBreakCount="1">
    <brk id="6" max="9" man="1"/>
  </rowBreak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6600"/>
  </sheetPr>
  <dimension ref="A1:AD270"/>
  <sheetViews>
    <sheetView showGridLines="0" zoomScale="70" zoomScaleNormal="70" workbookViewId="0"/>
  </sheetViews>
  <sheetFormatPr baseColWidth="10" defaultColWidth="11.44140625" defaultRowHeight="13.2" outlineLevelCol="1" x14ac:dyDescent="0.25"/>
  <cols>
    <col min="1" max="1" width="11.6640625" style="169" customWidth="1"/>
    <col min="2" max="2" width="12.33203125" style="169" customWidth="1"/>
    <col min="3" max="8" width="16.77734375" style="169" customWidth="1"/>
    <col min="9" max="9" width="1.44140625" style="169" customWidth="1"/>
    <col min="10" max="10" width="35.33203125" style="169" customWidth="1"/>
    <col min="11" max="13" width="17.77734375" style="169" customWidth="1"/>
    <col min="14" max="14" width="2.33203125" style="169" customWidth="1"/>
    <col min="15" max="15" width="8" style="169" hidden="1" customWidth="1" outlineLevel="1"/>
    <col min="16" max="20" width="11.44140625" style="169" hidden="1" customWidth="1" outlineLevel="1"/>
    <col min="21" max="21" width="11.44140625" style="169" collapsed="1"/>
    <col min="22" max="27" width="11.44140625" style="169" hidden="1" customWidth="1" outlineLevel="1"/>
    <col min="28" max="28" width="11.6640625" style="169" hidden="1" customWidth="1" outlineLevel="1"/>
    <col min="29" max="29" width="11.44140625" style="169" hidden="1" customWidth="1" outlineLevel="1"/>
    <col min="30" max="30" width="11.44140625" style="169" collapsed="1"/>
    <col min="31" max="16384" width="11.44140625" style="169"/>
  </cols>
  <sheetData>
    <row r="1" spans="1:29" ht="19.95" customHeight="1" x14ac:dyDescent="0.25">
      <c r="A1" s="340" t="s">
        <v>116</v>
      </c>
      <c r="B1" s="171"/>
      <c r="C1" s="171"/>
      <c r="D1" s="171"/>
      <c r="E1" s="171"/>
      <c r="F1" s="171"/>
      <c r="G1" s="171"/>
      <c r="H1" s="171"/>
      <c r="I1" s="186"/>
      <c r="J1" s="171"/>
      <c r="K1" s="171"/>
      <c r="L1" s="171"/>
      <c r="M1" s="171"/>
      <c r="N1" s="171"/>
    </row>
    <row r="2" spans="1:29" ht="19.95" customHeight="1" x14ac:dyDescent="0.25">
      <c r="A2" s="605" t="s">
        <v>95</v>
      </c>
      <c r="B2" s="606"/>
      <c r="C2" s="607">
        <f>'3b- CBA - Costs'!B2</f>
        <v>0</v>
      </c>
      <c r="D2" s="523"/>
      <c r="E2" s="339"/>
      <c r="F2" s="430"/>
      <c r="G2" s="171"/>
      <c r="H2" s="171"/>
      <c r="I2" s="186"/>
      <c r="J2" s="171"/>
      <c r="K2" s="171"/>
      <c r="L2" s="171"/>
      <c r="M2" s="171"/>
      <c r="N2" s="171"/>
    </row>
    <row r="3" spans="1:29" ht="19.95" customHeight="1" x14ac:dyDescent="0.25">
      <c r="A3" s="608" t="s">
        <v>103</v>
      </c>
      <c r="B3" s="609"/>
      <c r="C3" s="610">
        <v>0.03</v>
      </c>
      <c r="D3" s="611"/>
      <c r="E3" s="339"/>
      <c r="F3" s="339"/>
      <c r="G3" s="171"/>
      <c r="H3" s="171"/>
      <c r="I3" s="186"/>
      <c r="J3" s="171"/>
      <c r="K3" s="171"/>
      <c r="L3" s="171"/>
      <c r="M3" s="171"/>
      <c r="N3" s="171"/>
    </row>
    <row r="4" spans="1:29" ht="60" customHeight="1" x14ac:dyDescent="0.25">
      <c r="A4" s="339"/>
      <c r="B4" s="339"/>
      <c r="C4" s="339"/>
      <c r="D4" s="339"/>
      <c r="E4" s="339"/>
      <c r="F4" s="339"/>
      <c r="G4" s="171"/>
      <c r="H4" s="171"/>
      <c r="I4" s="186"/>
      <c r="J4" s="171"/>
      <c r="K4" s="171"/>
      <c r="L4" s="171"/>
      <c r="M4" s="171"/>
      <c r="N4" s="171"/>
    </row>
    <row r="5" spans="1:29" ht="45" customHeight="1" x14ac:dyDescent="0.25">
      <c r="A5" s="590" t="s">
        <v>50</v>
      </c>
      <c r="B5" s="591"/>
      <c r="C5" s="466">
        <f>'3b- CBA - Costs'!B4</f>
        <v>0</v>
      </c>
      <c r="D5" s="467"/>
      <c r="E5" s="339"/>
      <c r="F5" s="339"/>
      <c r="G5" s="171"/>
      <c r="H5" s="171"/>
      <c r="I5" s="186"/>
      <c r="J5" s="171"/>
      <c r="K5" s="171"/>
      <c r="L5" s="171"/>
      <c r="M5" s="171"/>
      <c r="N5" s="171"/>
    </row>
    <row r="6" spans="1:29" ht="45" customHeight="1" x14ac:dyDescent="0.25">
      <c r="A6" s="590" t="s">
        <v>13</v>
      </c>
      <c r="B6" s="591"/>
      <c r="C6" s="466">
        <f>'3b- CBA - Costs'!B5</f>
        <v>0</v>
      </c>
      <c r="D6" s="467"/>
      <c r="E6" s="339"/>
      <c r="F6" s="339"/>
      <c r="G6" s="171"/>
      <c r="H6" s="171"/>
      <c r="I6" s="186"/>
      <c r="J6" s="171"/>
      <c r="K6" s="171"/>
      <c r="L6" s="171"/>
      <c r="M6" s="171"/>
      <c r="N6" s="171"/>
    </row>
    <row r="7" spans="1:29" ht="19.95" customHeight="1" x14ac:dyDescent="0.25">
      <c r="A7" s="359"/>
      <c r="B7" s="358"/>
      <c r="C7" s="592"/>
      <c r="D7" s="592"/>
      <c r="E7" s="592"/>
      <c r="F7" s="592"/>
      <c r="G7" s="592"/>
      <c r="H7" s="592"/>
      <c r="I7" s="221"/>
      <c r="J7" s="221"/>
      <c r="K7" s="221"/>
      <c r="L7" s="221"/>
      <c r="M7" s="221"/>
      <c r="N7" s="193"/>
    </row>
    <row r="8" spans="1:29" ht="22.5" customHeight="1" x14ac:dyDescent="0.25">
      <c r="A8" s="599" t="s">
        <v>100</v>
      </c>
      <c r="B8" s="602" t="s">
        <v>117</v>
      </c>
      <c r="C8" s="593" t="s">
        <v>113</v>
      </c>
      <c r="D8" s="594"/>
      <c r="E8" s="595"/>
      <c r="F8" s="593" t="s">
        <v>196</v>
      </c>
      <c r="G8" s="594"/>
      <c r="H8" s="595"/>
      <c r="I8" s="171"/>
      <c r="J8" s="171"/>
      <c r="K8" s="171"/>
      <c r="L8" s="171"/>
      <c r="M8" s="171"/>
      <c r="N8" s="171"/>
    </row>
    <row r="9" spans="1:29" ht="22.5" customHeight="1" thickBot="1" x14ac:dyDescent="0.3">
      <c r="A9" s="600"/>
      <c r="B9" s="603"/>
      <c r="C9" s="596"/>
      <c r="D9" s="597"/>
      <c r="E9" s="598"/>
      <c r="F9" s="596"/>
      <c r="G9" s="597"/>
      <c r="H9" s="598"/>
      <c r="I9" s="171"/>
      <c r="J9" s="171"/>
      <c r="K9" s="171"/>
      <c r="L9" s="171"/>
      <c r="M9" s="171"/>
      <c r="N9" s="171"/>
    </row>
    <row r="10" spans="1:29" ht="19.95" customHeight="1" thickBot="1" x14ac:dyDescent="0.3">
      <c r="A10" s="601"/>
      <c r="B10" s="604"/>
      <c r="C10" s="393" t="s">
        <v>96</v>
      </c>
      <c r="D10" s="394" t="s">
        <v>97</v>
      </c>
      <c r="E10" s="395" t="s">
        <v>101</v>
      </c>
      <c r="F10" s="363" t="s">
        <v>96</v>
      </c>
      <c r="G10" s="363" t="s">
        <v>97</v>
      </c>
      <c r="H10" s="364" t="s">
        <v>101</v>
      </c>
      <c r="I10" s="171"/>
      <c r="J10" s="341"/>
      <c r="K10" s="171"/>
      <c r="L10" s="171"/>
      <c r="M10" s="171"/>
      <c r="N10" s="171"/>
    </row>
    <row r="11" spans="1:29" ht="19.95" customHeight="1" thickBot="1" x14ac:dyDescent="0.3">
      <c r="A11" s="187">
        <v>1</v>
      </c>
      <c r="B11" s="201">
        <v>1</v>
      </c>
      <c r="C11" s="202">
        <f>'3b- CBA - Costs'!L10*B11</f>
        <v>0</v>
      </c>
      <c r="D11" s="365">
        <f>'3b- CBA - Costs'!M10*B11</f>
        <v>0</v>
      </c>
      <c r="E11" s="365">
        <f>'3b- CBA - Costs'!N10*B11</f>
        <v>0</v>
      </c>
      <c r="F11" s="202">
        <f>'3b - CBA - Benefits'!L17*B11</f>
        <v>0</v>
      </c>
      <c r="G11" s="365">
        <f>'3b - CBA - Benefits'!M17*B11</f>
        <v>0</v>
      </c>
      <c r="H11" s="365">
        <f>'3b - CBA - Benefits'!N17*B11</f>
        <v>0</v>
      </c>
      <c r="I11" s="171"/>
      <c r="J11" s="171"/>
      <c r="K11" s="171"/>
      <c r="L11" s="171"/>
      <c r="M11" s="171"/>
      <c r="N11" s="171"/>
      <c r="P11" s="342" t="s">
        <v>190</v>
      </c>
      <c r="Q11" s="342"/>
      <c r="R11" s="343">
        <f>'3b - CBA - Benefits'!L17-'3b- CBA - Costs'!M10</f>
        <v>0</v>
      </c>
      <c r="S11" s="343">
        <f>'3b - CBA - Benefits'!M17-'3b- CBA - Costs'!L10</f>
        <v>0</v>
      </c>
      <c r="T11" s="343">
        <f>'3b - CBA - Benefits'!N17-'3b- CBA - Costs'!N10</f>
        <v>0</v>
      </c>
      <c r="V11" s="588" t="s">
        <v>237</v>
      </c>
      <c r="W11" s="589"/>
      <c r="X11" s="418">
        <f>-('3b- CBA - Costs'!B10+'3b- CBA - Costs'!D10)</f>
        <v>0</v>
      </c>
      <c r="Y11" s="417"/>
      <c r="Z11" s="343">
        <f>-('3b- CBA - Costs'!C10+'3b- CBA - Costs'!E10)</f>
        <v>0</v>
      </c>
      <c r="AA11" s="342"/>
      <c r="AB11" s="342">
        <f>-('3b- CBA - Costs'!B10+'3b- CBA - Costs'!D10+'3b- CBA - Costs'!C10+'3b- CBA - Costs'!E10)/2</f>
        <v>0</v>
      </c>
      <c r="AC11" s="342"/>
    </row>
    <row r="12" spans="1:29" ht="19.95" customHeight="1" thickBot="1" x14ac:dyDescent="0.3">
      <c r="A12" s="187">
        <v>2</v>
      </c>
      <c r="B12" s="201">
        <f>B11/(1+$C$3)</f>
        <v>0.970873786407767</v>
      </c>
      <c r="C12" s="202">
        <f>'3b- CBA - Costs'!L11*B12</f>
        <v>0</v>
      </c>
      <c r="D12" s="365">
        <f>'3b- CBA - Costs'!M11*B12</f>
        <v>0</v>
      </c>
      <c r="E12" s="365">
        <f>'3b- CBA - Costs'!N11*B12</f>
        <v>0</v>
      </c>
      <c r="F12" s="202">
        <f>'3b - CBA - Benefits'!L18*B12</f>
        <v>0</v>
      </c>
      <c r="G12" s="365">
        <f>'3b - CBA - Benefits'!M18*B12</f>
        <v>0</v>
      </c>
      <c r="H12" s="365">
        <f>'3b - CBA - Benefits'!N18*B12</f>
        <v>0</v>
      </c>
      <c r="I12" s="171"/>
      <c r="J12" s="171"/>
      <c r="K12" s="171"/>
      <c r="L12" s="171"/>
      <c r="M12" s="171"/>
      <c r="N12" s="171"/>
      <c r="P12" s="342" t="s">
        <v>191</v>
      </c>
      <c r="Q12" s="342"/>
      <c r="R12" s="343">
        <f>'3b - CBA - Benefits'!L18-'3b- CBA - Costs'!M11</f>
        <v>0</v>
      </c>
      <c r="S12" s="343">
        <f>'3b - CBA - Benefits'!M18-'3b- CBA - Costs'!L11</f>
        <v>0</v>
      </c>
      <c r="T12" s="343">
        <f>'3b - CBA - Benefits'!N18-'3b- CBA - Costs'!N11</f>
        <v>0</v>
      </c>
      <c r="V12" s="588" t="s">
        <v>238</v>
      </c>
      <c r="W12" s="589"/>
      <c r="X12" s="418">
        <f>'3b - CBA - Benefits'!M17</f>
        <v>0</v>
      </c>
      <c r="Y12" s="343">
        <f>X11+X12</f>
        <v>0</v>
      </c>
      <c r="Z12" s="343">
        <f>'3b - CBA - Benefits'!L17</f>
        <v>0</v>
      </c>
      <c r="AA12" s="343">
        <f>Z11+Z12</f>
        <v>0</v>
      </c>
      <c r="AB12" s="343">
        <f>'3b - CBA - Benefits'!N17</f>
        <v>0</v>
      </c>
      <c r="AC12" s="343">
        <f>AB11+AB12</f>
        <v>0</v>
      </c>
    </row>
    <row r="13" spans="1:29" ht="19.95" customHeight="1" thickBot="1" x14ac:dyDescent="0.3">
      <c r="A13" s="187">
        <v>3</v>
      </c>
      <c r="B13" s="201">
        <f t="shared" ref="B13:B20" si="0">B12/(1+$C$3)</f>
        <v>0.94259590913375435</v>
      </c>
      <c r="C13" s="202">
        <f>'3b- CBA - Costs'!L12*B13</f>
        <v>0</v>
      </c>
      <c r="D13" s="365">
        <f>'3b- CBA - Costs'!M12*B13</f>
        <v>0</v>
      </c>
      <c r="E13" s="365">
        <f>'3b- CBA - Costs'!N12*B13</f>
        <v>0</v>
      </c>
      <c r="F13" s="202">
        <f>'3b - CBA - Benefits'!L19*B13</f>
        <v>0</v>
      </c>
      <c r="G13" s="365">
        <f>'3b - CBA - Benefits'!M19*B13</f>
        <v>0</v>
      </c>
      <c r="H13" s="365">
        <f>'3b - CBA - Benefits'!N19*B13</f>
        <v>0</v>
      </c>
      <c r="I13" s="171"/>
      <c r="J13" s="171"/>
      <c r="K13" s="171"/>
      <c r="L13" s="171"/>
      <c r="M13" s="171"/>
      <c r="N13" s="171"/>
      <c r="P13" s="336"/>
      <c r="Q13" s="344"/>
      <c r="R13" s="343">
        <f>'3b - CBA - Benefits'!L19-'3b- CBA - Costs'!M12</f>
        <v>0</v>
      </c>
      <c r="S13" s="343">
        <f>'3b - CBA - Benefits'!M19-'3b- CBA - Costs'!L12</f>
        <v>0</v>
      </c>
      <c r="T13" s="343">
        <f>'3b - CBA - Benefits'!N19-'3b- CBA - Costs'!N12</f>
        <v>0</v>
      </c>
      <c r="V13" s="208"/>
      <c r="W13" s="208"/>
      <c r="X13" s="418">
        <f>'3b - CBA - Benefits'!M18</f>
        <v>0</v>
      </c>
      <c r="Y13" s="343">
        <f>Y12+X13</f>
        <v>0</v>
      </c>
      <c r="Z13" s="343">
        <f>'3b - CBA - Benefits'!L18</f>
        <v>0</v>
      </c>
      <c r="AA13" s="343">
        <f>AA12+Z13</f>
        <v>0</v>
      </c>
      <c r="AB13" s="343">
        <f>'3b - CBA - Benefits'!N18</f>
        <v>0</v>
      </c>
      <c r="AC13" s="343">
        <f>AC12+AB13</f>
        <v>0</v>
      </c>
    </row>
    <row r="14" spans="1:29" ht="19.95" customHeight="1" thickBot="1" x14ac:dyDescent="0.3">
      <c r="A14" s="187">
        <v>4</v>
      </c>
      <c r="B14" s="201">
        <f t="shared" si="0"/>
        <v>0.9151416593531595</v>
      </c>
      <c r="C14" s="202">
        <f>'3b- CBA - Costs'!L13*B14</f>
        <v>0</v>
      </c>
      <c r="D14" s="365">
        <f>'3b- CBA - Costs'!M13*B14</f>
        <v>0</v>
      </c>
      <c r="E14" s="365">
        <f>'3b- CBA - Costs'!N13*B14</f>
        <v>0</v>
      </c>
      <c r="F14" s="202">
        <f>'3b - CBA - Benefits'!L20*B14</f>
        <v>0</v>
      </c>
      <c r="G14" s="365">
        <f>'3b - CBA - Benefits'!M20*B14</f>
        <v>0</v>
      </c>
      <c r="H14" s="365">
        <f>'3b - CBA - Benefits'!N20*B14</f>
        <v>0</v>
      </c>
      <c r="I14" s="171"/>
      <c r="J14" s="171"/>
      <c r="K14" s="171"/>
      <c r="L14" s="171"/>
      <c r="M14" s="171"/>
      <c r="N14" s="171"/>
      <c r="P14" s="208"/>
      <c r="Q14" s="345"/>
      <c r="R14" s="343">
        <f>'3b - CBA - Benefits'!L20-'3b- CBA - Costs'!M13</f>
        <v>0</v>
      </c>
      <c r="S14" s="343">
        <f>'3b - CBA - Benefits'!M20-'3b- CBA - Costs'!L13</f>
        <v>0</v>
      </c>
      <c r="T14" s="343">
        <f>'3b - CBA - Benefits'!N20-'3b- CBA - Costs'!N13</f>
        <v>0</v>
      </c>
      <c r="V14" s="208"/>
      <c r="W14" s="208"/>
      <c r="X14" s="418">
        <f>'3b - CBA - Benefits'!M19</f>
        <v>0</v>
      </c>
      <c r="Y14" s="343">
        <f t="shared" ref="Y14:Y21" si="1">Y13+X14</f>
        <v>0</v>
      </c>
      <c r="Z14" s="343">
        <f>'3b - CBA - Benefits'!L19</f>
        <v>0</v>
      </c>
      <c r="AA14" s="343">
        <f t="shared" ref="AA14:AA21" si="2">AA13+Z14</f>
        <v>0</v>
      </c>
      <c r="AB14" s="343">
        <f>'3b - CBA - Benefits'!N19</f>
        <v>0</v>
      </c>
      <c r="AC14" s="343">
        <f t="shared" ref="AC14:AC21" si="3">AC13+AB14</f>
        <v>0</v>
      </c>
    </row>
    <row r="15" spans="1:29" ht="19.95" customHeight="1" thickBot="1" x14ac:dyDescent="0.3">
      <c r="A15" s="187">
        <v>5</v>
      </c>
      <c r="B15" s="201">
        <f t="shared" si="0"/>
        <v>0.88848704791568878</v>
      </c>
      <c r="C15" s="202">
        <f>'3b- CBA - Costs'!L14*B15</f>
        <v>0</v>
      </c>
      <c r="D15" s="365">
        <f>'3b- CBA - Costs'!M14*B15</f>
        <v>0</v>
      </c>
      <c r="E15" s="365">
        <f>'3b- CBA - Costs'!N14*B15</f>
        <v>0</v>
      </c>
      <c r="F15" s="202">
        <f>'3b - CBA - Benefits'!L21*B15</f>
        <v>0</v>
      </c>
      <c r="G15" s="365">
        <f>'3b - CBA - Benefits'!M21*B15</f>
        <v>0</v>
      </c>
      <c r="H15" s="365">
        <f>'3b - CBA - Benefits'!N21*B15</f>
        <v>0</v>
      </c>
      <c r="I15" s="171"/>
      <c r="J15" s="171"/>
      <c r="K15" s="171"/>
      <c r="L15" s="171"/>
      <c r="M15" s="171"/>
      <c r="N15" s="171"/>
      <c r="P15" s="208"/>
      <c r="Q15" s="345"/>
      <c r="R15" s="343">
        <f>'3b - CBA - Benefits'!L21-'3b- CBA - Costs'!M14</f>
        <v>0</v>
      </c>
      <c r="S15" s="343">
        <f>'3b - CBA - Benefits'!M21-'3b- CBA - Costs'!L14</f>
        <v>0</v>
      </c>
      <c r="T15" s="343">
        <f>'3b - CBA - Benefits'!N21-'3b- CBA - Costs'!N14</f>
        <v>0</v>
      </c>
      <c r="V15" s="208"/>
      <c r="W15" s="208"/>
      <c r="X15" s="418">
        <f>'3b - CBA - Benefits'!M20</f>
        <v>0</v>
      </c>
      <c r="Y15" s="343">
        <f t="shared" si="1"/>
        <v>0</v>
      </c>
      <c r="Z15" s="343">
        <f>'3b - CBA - Benefits'!L20</f>
        <v>0</v>
      </c>
      <c r="AA15" s="343">
        <f t="shared" si="2"/>
        <v>0</v>
      </c>
      <c r="AB15" s="343">
        <f>'3b - CBA - Benefits'!N20</f>
        <v>0</v>
      </c>
      <c r="AC15" s="343">
        <f t="shared" si="3"/>
        <v>0</v>
      </c>
    </row>
    <row r="16" spans="1:29" ht="19.95" customHeight="1" thickBot="1" x14ac:dyDescent="0.3">
      <c r="A16" s="187">
        <v>6</v>
      </c>
      <c r="B16" s="201">
        <f t="shared" si="0"/>
        <v>0.86260878438416388</v>
      </c>
      <c r="C16" s="202">
        <f>'3b- CBA - Costs'!L15*B16</f>
        <v>0</v>
      </c>
      <c r="D16" s="365">
        <f>'3b- CBA - Costs'!M15*B16</f>
        <v>0</v>
      </c>
      <c r="E16" s="365">
        <f>'3b- CBA - Costs'!N15*B16</f>
        <v>0</v>
      </c>
      <c r="F16" s="202">
        <f>'3b - CBA - Benefits'!L22*B16</f>
        <v>0</v>
      </c>
      <c r="G16" s="365">
        <f>'3b - CBA - Benefits'!M22*B16</f>
        <v>0</v>
      </c>
      <c r="H16" s="365">
        <f>'3b - CBA - Benefits'!N22*B16</f>
        <v>0</v>
      </c>
      <c r="I16" s="171"/>
      <c r="J16" s="346"/>
      <c r="K16" s="179" t="s">
        <v>96</v>
      </c>
      <c r="L16" s="179" t="s">
        <v>97</v>
      </c>
      <c r="M16" s="180" t="s">
        <v>101</v>
      </c>
      <c r="N16" s="193"/>
      <c r="P16" s="208"/>
      <c r="Q16" s="345"/>
      <c r="R16" s="343">
        <f>'3b - CBA - Benefits'!L22-'3b- CBA - Costs'!M15</f>
        <v>0</v>
      </c>
      <c r="S16" s="343">
        <f>'3b - CBA - Benefits'!M22-'3b- CBA - Costs'!L15</f>
        <v>0</v>
      </c>
      <c r="T16" s="343">
        <f>'3b - CBA - Benefits'!N22-'3b- CBA - Costs'!N15</f>
        <v>0</v>
      </c>
      <c r="V16" s="208"/>
      <c r="W16" s="208"/>
      <c r="X16" s="418">
        <f>'3b - CBA - Benefits'!M21</f>
        <v>0</v>
      </c>
      <c r="Y16" s="343">
        <f t="shared" si="1"/>
        <v>0</v>
      </c>
      <c r="Z16" s="343">
        <f>'3b - CBA - Benefits'!L21</f>
        <v>0</v>
      </c>
      <c r="AA16" s="343">
        <f t="shared" si="2"/>
        <v>0</v>
      </c>
      <c r="AB16" s="343">
        <f>'3b - CBA - Benefits'!N21</f>
        <v>0</v>
      </c>
      <c r="AC16" s="343">
        <f t="shared" si="3"/>
        <v>0</v>
      </c>
    </row>
    <row r="17" spans="1:29" ht="19.95" customHeight="1" thickBot="1" x14ac:dyDescent="0.3">
      <c r="A17" s="187">
        <v>7</v>
      </c>
      <c r="B17" s="201">
        <f t="shared" si="0"/>
        <v>0.83748425668365423</v>
      </c>
      <c r="C17" s="202">
        <f>'3b- CBA - Costs'!L16*B17</f>
        <v>0</v>
      </c>
      <c r="D17" s="365">
        <f>'3b- CBA - Costs'!M16*B17</f>
        <v>0</v>
      </c>
      <c r="E17" s="365">
        <f>'3b- CBA - Costs'!N16*B17</f>
        <v>0</v>
      </c>
      <c r="F17" s="202">
        <f>'3b - CBA - Benefits'!L23*B17</f>
        <v>0</v>
      </c>
      <c r="G17" s="365">
        <f>'3b - CBA - Benefits'!M23*B17</f>
        <v>0</v>
      </c>
      <c r="H17" s="365">
        <f>'3b - CBA - Benefits'!N23*B17</f>
        <v>0</v>
      </c>
      <c r="I17" s="171"/>
      <c r="J17" s="347" t="s">
        <v>105</v>
      </c>
      <c r="K17" s="419">
        <f>F21-D21</f>
        <v>0</v>
      </c>
      <c r="L17" s="419">
        <f>G21-C21</f>
        <v>0</v>
      </c>
      <c r="M17" s="420">
        <f>H21-E21</f>
        <v>0</v>
      </c>
      <c r="N17" s="193"/>
      <c r="P17" s="208"/>
      <c r="Q17" s="345"/>
      <c r="R17" s="343">
        <f>'3b - CBA - Benefits'!L23-'3b- CBA - Costs'!M16</f>
        <v>0</v>
      </c>
      <c r="S17" s="343">
        <f>'3b - CBA - Benefits'!M23-'3b- CBA - Costs'!L16</f>
        <v>0</v>
      </c>
      <c r="T17" s="343">
        <f>'3b - CBA - Benefits'!N23-'3b- CBA - Costs'!N16</f>
        <v>0</v>
      </c>
      <c r="V17" s="208"/>
      <c r="W17" s="208"/>
      <c r="X17" s="418">
        <f>'3b - CBA - Benefits'!M22</f>
        <v>0</v>
      </c>
      <c r="Y17" s="343">
        <f t="shared" si="1"/>
        <v>0</v>
      </c>
      <c r="Z17" s="343">
        <f>'3b - CBA - Benefits'!L22</f>
        <v>0</v>
      </c>
      <c r="AA17" s="343">
        <f t="shared" si="2"/>
        <v>0</v>
      </c>
      <c r="AB17" s="343">
        <f>'3b - CBA - Benefits'!N22</f>
        <v>0</v>
      </c>
      <c r="AC17" s="343">
        <f t="shared" si="3"/>
        <v>0</v>
      </c>
    </row>
    <row r="18" spans="1:29" ht="19.95" customHeight="1" thickBot="1" x14ac:dyDescent="0.3">
      <c r="A18" s="187">
        <v>8</v>
      </c>
      <c r="B18" s="201">
        <f t="shared" si="0"/>
        <v>0.81309151134335356</v>
      </c>
      <c r="C18" s="202">
        <f>'3b- CBA - Costs'!L17*B18</f>
        <v>0</v>
      </c>
      <c r="D18" s="365">
        <f>'3b- CBA - Costs'!M17*B18</f>
        <v>0</v>
      </c>
      <c r="E18" s="365">
        <f>'3b- CBA - Costs'!N17*B18</f>
        <v>0</v>
      </c>
      <c r="F18" s="202">
        <f>'3b - CBA - Benefits'!L24*B18</f>
        <v>0</v>
      </c>
      <c r="G18" s="365">
        <f>'3b - CBA - Benefits'!M24*B18</f>
        <v>0</v>
      </c>
      <c r="H18" s="365">
        <f>'3b - CBA - Benefits'!N24*B18</f>
        <v>0</v>
      </c>
      <c r="I18" s="171"/>
      <c r="J18" s="347" t="s">
        <v>107</v>
      </c>
      <c r="K18" s="419" t="e">
        <f>D21/F21</f>
        <v>#DIV/0!</v>
      </c>
      <c r="L18" s="419" t="e">
        <f>C21/G21</f>
        <v>#DIV/0!</v>
      </c>
      <c r="M18" s="420" t="e">
        <f>E21/H21</f>
        <v>#DIV/0!</v>
      </c>
      <c r="N18" s="193"/>
      <c r="P18" s="208"/>
      <c r="Q18" s="345"/>
      <c r="R18" s="343">
        <f>'3b - CBA - Benefits'!L24-'3b- CBA - Costs'!M17</f>
        <v>0</v>
      </c>
      <c r="S18" s="343">
        <f>'3b - CBA - Benefits'!M24-'3b- CBA - Costs'!L17</f>
        <v>0</v>
      </c>
      <c r="T18" s="343">
        <f>'3b - CBA - Benefits'!N24-'3b- CBA - Costs'!N17</f>
        <v>0</v>
      </c>
      <c r="V18" s="208"/>
      <c r="W18" s="208"/>
      <c r="X18" s="418">
        <f>'3b - CBA - Benefits'!M23</f>
        <v>0</v>
      </c>
      <c r="Y18" s="343">
        <f t="shared" si="1"/>
        <v>0</v>
      </c>
      <c r="Z18" s="343">
        <f>'3b - CBA - Benefits'!L23</f>
        <v>0</v>
      </c>
      <c r="AA18" s="343">
        <f t="shared" si="2"/>
        <v>0</v>
      </c>
      <c r="AB18" s="343">
        <f>'3b - CBA - Benefits'!N23</f>
        <v>0</v>
      </c>
      <c r="AC18" s="343">
        <f t="shared" si="3"/>
        <v>0</v>
      </c>
    </row>
    <row r="19" spans="1:29" ht="19.95" customHeight="1" thickBot="1" x14ac:dyDescent="0.3">
      <c r="A19" s="187">
        <v>9</v>
      </c>
      <c r="B19" s="201">
        <f t="shared" si="0"/>
        <v>0.7894092343139355</v>
      </c>
      <c r="C19" s="202">
        <f>'3b- CBA - Costs'!L18*B19</f>
        <v>0</v>
      </c>
      <c r="D19" s="365">
        <f>'3b- CBA - Costs'!M18*B19</f>
        <v>0</v>
      </c>
      <c r="E19" s="365">
        <f>'3b- CBA - Costs'!N18*B19</f>
        <v>0</v>
      </c>
      <c r="F19" s="202">
        <f>'3b - CBA - Benefits'!L25*B19</f>
        <v>0</v>
      </c>
      <c r="G19" s="365">
        <f>'3b - CBA - Benefits'!M25*B19</f>
        <v>0</v>
      </c>
      <c r="H19" s="365">
        <f>'3b - CBA - Benefits'!N25*B19</f>
        <v>0</v>
      </c>
      <c r="I19" s="171"/>
      <c r="J19" s="347" t="s">
        <v>104</v>
      </c>
      <c r="K19" s="421" t="e">
        <f>IRR(R11:R21)</f>
        <v>#NUM!</v>
      </c>
      <c r="L19" s="421" t="e">
        <f>IRR(S11:S21)</f>
        <v>#NUM!</v>
      </c>
      <c r="M19" s="422" t="e">
        <f>IRR(T11:T21)</f>
        <v>#NUM!</v>
      </c>
      <c r="N19" s="193"/>
      <c r="P19" s="208"/>
      <c r="Q19" s="345"/>
      <c r="R19" s="343">
        <f>'3b - CBA - Benefits'!L25-'3b- CBA - Costs'!M18</f>
        <v>0</v>
      </c>
      <c r="S19" s="343">
        <f>'3b - CBA - Benefits'!M25-'3b- CBA - Costs'!L18</f>
        <v>0</v>
      </c>
      <c r="T19" s="343">
        <f>'3b - CBA - Benefits'!N25-'3b- CBA - Costs'!N18</f>
        <v>0</v>
      </c>
      <c r="V19" s="208"/>
      <c r="W19" s="208"/>
      <c r="X19" s="418">
        <f>'3b - CBA - Benefits'!M24</f>
        <v>0</v>
      </c>
      <c r="Y19" s="343">
        <f t="shared" si="1"/>
        <v>0</v>
      </c>
      <c r="Z19" s="343">
        <f>'3b - CBA - Benefits'!L24</f>
        <v>0</v>
      </c>
      <c r="AA19" s="343">
        <f t="shared" si="2"/>
        <v>0</v>
      </c>
      <c r="AB19" s="343">
        <f>'3b - CBA - Benefits'!N24</f>
        <v>0</v>
      </c>
      <c r="AC19" s="343">
        <f t="shared" si="3"/>
        <v>0</v>
      </c>
    </row>
    <row r="20" spans="1:29" ht="19.95" customHeight="1" thickBot="1" x14ac:dyDescent="0.3">
      <c r="A20" s="187">
        <v>10</v>
      </c>
      <c r="B20" s="201">
        <f t="shared" si="0"/>
        <v>0.76641673234362673</v>
      </c>
      <c r="C20" s="202">
        <f>'3b- CBA - Costs'!L19*B20</f>
        <v>0</v>
      </c>
      <c r="D20" s="365">
        <f>'3b- CBA - Costs'!M19*B20</f>
        <v>0</v>
      </c>
      <c r="E20" s="365">
        <f>'3b- CBA - Costs'!N19*B20</f>
        <v>0</v>
      </c>
      <c r="F20" s="202">
        <f>'3b - CBA - Benefits'!L26*B20</f>
        <v>0</v>
      </c>
      <c r="G20" s="365">
        <f>'3b - CBA - Benefits'!M26*B20</f>
        <v>0</v>
      </c>
      <c r="H20" s="365">
        <f>'3b - CBA - Benefits'!N26*B20</f>
        <v>0</v>
      </c>
      <c r="I20" s="171"/>
      <c r="J20" s="347" t="s">
        <v>106</v>
      </c>
      <c r="K20" s="423" t="e">
        <f>(F21-D21)/D21</f>
        <v>#DIV/0!</v>
      </c>
      <c r="L20" s="423" t="e">
        <f>(G21-C21)/C21</f>
        <v>#DIV/0!</v>
      </c>
      <c r="M20" s="424" t="e">
        <f>(H21-E21)/E21</f>
        <v>#DIV/0!</v>
      </c>
      <c r="N20" s="193"/>
      <c r="P20" s="208"/>
      <c r="Q20" s="345"/>
      <c r="R20" s="343">
        <f>'3b - CBA - Benefits'!L26-'3b- CBA - Costs'!M19</f>
        <v>0</v>
      </c>
      <c r="S20" s="343">
        <f>'3b - CBA - Benefits'!M26-'3b- CBA - Costs'!L19</f>
        <v>0</v>
      </c>
      <c r="T20" s="343">
        <f>'3b - CBA - Benefits'!N26-'3b- CBA - Costs'!N19</f>
        <v>0</v>
      </c>
      <c r="V20" s="208"/>
      <c r="W20" s="208"/>
      <c r="X20" s="418">
        <f>'3b - CBA - Benefits'!M25</f>
        <v>0</v>
      </c>
      <c r="Y20" s="343">
        <f t="shared" si="1"/>
        <v>0</v>
      </c>
      <c r="Z20" s="343">
        <f>'3b - CBA - Benefits'!L25</f>
        <v>0</v>
      </c>
      <c r="AA20" s="343">
        <f t="shared" si="2"/>
        <v>0</v>
      </c>
      <c r="AB20" s="343">
        <f>'3b - CBA - Benefits'!N25</f>
        <v>0</v>
      </c>
      <c r="AC20" s="343">
        <f t="shared" si="3"/>
        <v>0</v>
      </c>
    </row>
    <row r="21" spans="1:29" ht="19.95" customHeight="1" thickBot="1" x14ac:dyDescent="0.3">
      <c r="A21" s="356" t="s">
        <v>111</v>
      </c>
      <c r="B21" s="356"/>
      <c r="C21" s="366">
        <f t="shared" ref="C21:H21" si="4">SUM(C11:C20)</f>
        <v>0</v>
      </c>
      <c r="D21" s="367">
        <f t="shared" si="4"/>
        <v>0</v>
      </c>
      <c r="E21" s="368">
        <f t="shared" si="4"/>
        <v>0</v>
      </c>
      <c r="F21" s="369">
        <f t="shared" si="4"/>
        <v>0</v>
      </c>
      <c r="G21" s="367">
        <f t="shared" si="4"/>
        <v>0</v>
      </c>
      <c r="H21" s="367">
        <f t="shared" si="4"/>
        <v>0</v>
      </c>
      <c r="I21" s="171"/>
      <c r="J21" s="354" t="s">
        <v>118</v>
      </c>
      <c r="K21" s="425">
        <f>IF(AA22&lt;11,AA22,"Over 10 years")</f>
        <v>1</v>
      </c>
      <c r="L21" s="425">
        <f>IF(Y22&lt;11,Y22,"Over 10 years")</f>
        <v>1</v>
      </c>
      <c r="M21" s="426">
        <f>IF(AC22&lt;11,AC22,"Over 10 years")</f>
        <v>1</v>
      </c>
      <c r="N21" s="193"/>
      <c r="P21" s="208"/>
      <c r="Q21" s="345"/>
      <c r="R21" s="343"/>
      <c r="S21" s="343"/>
      <c r="T21" s="343"/>
      <c r="V21" s="208"/>
      <c r="W21" s="208"/>
      <c r="X21" s="418">
        <f>'3b - CBA - Benefits'!M26</f>
        <v>0</v>
      </c>
      <c r="Y21" s="343">
        <f t="shared" si="1"/>
        <v>0</v>
      </c>
      <c r="Z21" s="343">
        <f>'3b - CBA - Benefits'!L26</f>
        <v>0</v>
      </c>
      <c r="AA21" s="343">
        <f t="shared" si="2"/>
        <v>0</v>
      </c>
      <c r="AB21" s="343">
        <f>'3b - CBA - Benefits'!N26</f>
        <v>0</v>
      </c>
      <c r="AC21" s="343">
        <f t="shared" si="3"/>
        <v>0</v>
      </c>
    </row>
    <row r="22" spans="1:29" ht="60" customHeight="1" x14ac:dyDescent="0.25">
      <c r="A22" s="339"/>
      <c r="B22" s="339"/>
      <c r="C22" s="339"/>
      <c r="D22" s="339"/>
      <c r="E22" s="339"/>
      <c r="F22" s="339"/>
      <c r="G22" s="339"/>
      <c r="H22" s="339"/>
      <c r="I22" s="339"/>
      <c r="J22" s="339"/>
      <c r="K22" s="339"/>
      <c r="L22" s="339"/>
      <c r="M22" s="339"/>
      <c r="N22" s="193"/>
      <c r="V22" s="208"/>
      <c r="W22" s="208"/>
      <c r="X22" s="208"/>
      <c r="Y22" s="429">
        <f>COUNTIF(Y12:Y21,"&lt;0")+1</f>
        <v>1</v>
      </c>
      <c r="Z22" s="427"/>
      <c r="AA22" s="429">
        <f>COUNTIF(AA12:AA21,"&lt;0")+1</f>
        <v>1</v>
      </c>
      <c r="AB22" s="428"/>
      <c r="AC22" s="429">
        <f>COUNTIF(AC12:AC21,"&lt;0")+1</f>
        <v>1</v>
      </c>
    </row>
    <row r="23" spans="1:29" ht="45" customHeight="1" x14ac:dyDescent="0.25">
      <c r="A23" s="590" t="s">
        <v>50</v>
      </c>
      <c r="B23" s="591"/>
      <c r="C23" s="466">
        <f>'3b- CBA - Costs'!B22</f>
        <v>0</v>
      </c>
      <c r="D23" s="467"/>
      <c r="E23" s="357"/>
      <c r="F23" s="357"/>
      <c r="G23" s="171"/>
      <c r="H23" s="171"/>
      <c r="I23" s="186"/>
      <c r="J23" s="171"/>
      <c r="K23" s="171"/>
      <c r="L23" s="171"/>
      <c r="M23" s="171"/>
      <c r="N23" s="171"/>
    </row>
    <row r="24" spans="1:29" ht="45" customHeight="1" x14ac:dyDescent="0.25">
      <c r="A24" s="590" t="s">
        <v>13</v>
      </c>
      <c r="B24" s="591"/>
      <c r="C24" s="466">
        <f>'3b- CBA - Costs'!B23</f>
        <v>0</v>
      </c>
      <c r="D24" s="467"/>
      <c r="E24" s="357"/>
      <c r="F24" s="357"/>
      <c r="G24" s="171"/>
      <c r="H24" s="171"/>
      <c r="I24" s="186"/>
      <c r="J24" s="171"/>
      <c r="K24" s="171"/>
      <c r="L24" s="171"/>
      <c r="M24" s="171"/>
      <c r="N24" s="171"/>
    </row>
    <row r="25" spans="1:29" ht="19.95" customHeight="1" x14ac:dyDescent="0.25">
      <c r="A25" s="359"/>
      <c r="B25" s="358"/>
      <c r="C25" s="592"/>
      <c r="D25" s="592"/>
      <c r="E25" s="592"/>
      <c r="F25" s="592"/>
      <c r="G25" s="592"/>
      <c r="H25" s="592"/>
      <c r="I25" s="221"/>
      <c r="J25" s="221"/>
      <c r="K25" s="221"/>
      <c r="L25" s="221"/>
      <c r="M25" s="221"/>
      <c r="N25" s="193"/>
    </row>
    <row r="26" spans="1:29" ht="22.5" customHeight="1" x14ac:dyDescent="0.25">
      <c r="A26" s="599" t="s">
        <v>100</v>
      </c>
      <c r="B26" s="602" t="s">
        <v>117</v>
      </c>
      <c r="C26" s="593" t="s">
        <v>113</v>
      </c>
      <c r="D26" s="594"/>
      <c r="E26" s="595"/>
      <c r="F26" s="593" t="s">
        <v>196</v>
      </c>
      <c r="G26" s="594"/>
      <c r="H26" s="595"/>
      <c r="I26" s="171"/>
      <c r="J26" s="171"/>
      <c r="K26" s="171"/>
      <c r="L26" s="171"/>
      <c r="M26" s="171"/>
      <c r="N26" s="171"/>
    </row>
    <row r="27" spans="1:29" ht="22.5" customHeight="1" thickBot="1" x14ac:dyDescent="0.3">
      <c r="A27" s="600"/>
      <c r="B27" s="603"/>
      <c r="C27" s="596"/>
      <c r="D27" s="597"/>
      <c r="E27" s="598"/>
      <c r="F27" s="596"/>
      <c r="G27" s="597"/>
      <c r="H27" s="598"/>
      <c r="I27" s="171"/>
      <c r="J27" s="171"/>
      <c r="K27" s="171"/>
      <c r="L27" s="171"/>
      <c r="M27" s="171"/>
      <c r="N27" s="171"/>
    </row>
    <row r="28" spans="1:29" ht="19.95" customHeight="1" thickBot="1" x14ac:dyDescent="0.3">
      <c r="A28" s="601"/>
      <c r="B28" s="604"/>
      <c r="C28" s="362" t="s">
        <v>96</v>
      </c>
      <c r="D28" s="363" t="s">
        <v>97</v>
      </c>
      <c r="E28" s="364" t="s">
        <v>101</v>
      </c>
      <c r="F28" s="363" t="s">
        <v>96</v>
      </c>
      <c r="G28" s="363" t="s">
        <v>97</v>
      </c>
      <c r="H28" s="364" t="s">
        <v>101</v>
      </c>
      <c r="I28" s="171"/>
      <c r="J28" s="341"/>
      <c r="K28" s="171"/>
      <c r="L28" s="171"/>
      <c r="M28" s="171"/>
      <c r="N28" s="171"/>
    </row>
    <row r="29" spans="1:29" ht="19.95" customHeight="1" thickBot="1" x14ac:dyDescent="0.3">
      <c r="A29" s="187">
        <v>1</v>
      </c>
      <c r="B29" s="201">
        <v>1</v>
      </c>
      <c r="C29" s="202">
        <f>'3b- CBA - Costs'!L28*B29</f>
        <v>0</v>
      </c>
      <c r="D29" s="365">
        <f>'3b- CBA - Costs'!M28*B29</f>
        <v>0</v>
      </c>
      <c r="E29" s="365">
        <f>'3b- CBA - Costs'!N28*B29</f>
        <v>0</v>
      </c>
      <c r="F29" s="202">
        <f>'3b - CBA - Benefits'!L42*B29</f>
        <v>0</v>
      </c>
      <c r="G29" s="365">
        <f>'3b - CBA - Benefits'!M42*B29</f>
        <v>0</v>
      </c>
      <c r="H29" s="365">
        <f>'3b - CBA - Benefits'!N42*B29</f>
        <v>0</v>
      </c>
      <c r="I29" s="171"/>
      <c r="J29" s="171"/>
      <c r="K29" s="171"/>
      <c r="L29" s="171"/>
      <c r="M29" s="171"/>
      <c r="N29" s="171"/>
      <c r="P29" s="342" t="s">
        <v>190</v>
      </c>
      <c r="Q29" s="342"/>
      <c r="R29" s="343">
        <f>'3b - CBA - Benefits'!L42-'3b- CBA - Costs'!M28</f>
        <v>0</v>
      </c>
      <c r="S29" s="343">
        <f>'3b - CBA - Benefits'!M42-'3b- CBA - Costs'!L28</f>
        <v>0</v>
      </c>
      <c r="T29" s="343">
        <f>'3b - CBA - Benefits'!N42-'3b- CBA - Costs'!N28</f>
        <v>0</v>
      </c>
      <c r="V29" s="588" t="s">
        <v>237</v>
      </c>
      <c r="W29" s="589"/>
      <c r="X29" s="418">
        <f>-('3b- CBA - Costs'!B28+'3b- CBA - Costs'!D28)</f>
        <v>0</v>
      </c>
      <c r="Y29" s="417"/>
      <c r="Z29" s="343">
        <f>-('3b- CBA - Costs'!C28+'3b- CBA - Costs'!E28)</f>
        <v>0</v>
      </c>
      <c r="AA29" s="342"/>
      <c r="AB29" s="342">
        <f>-('3b- CBA - Costs'!B28+'3b- CBA - Costs'!D28+'3b- CBA - Costs'!C28+'3b- CBA - Costs'!E28)/2</f>
        <v>0</v>
      </c>
      <c r="AC29" s="342"/>
    </row>
    <row r="30" spans="1:29" ht="19.95" customHeight="1" thickBot="1" x14ac:dyDescent="0.3">
      <c r="A30" s="187">
        <v>2</v>
      </c>
      <c r="B30" s="201">
        <f>B29/(1+$C$3)</f>
        <v>0.970873786407767</v>
      </c>
      <c r="C30" s="202">
        <f>'3b- CBA - Costs'!L29*B30</f>
        <v>0</v>
      </c>
      <c r="D30" s="365">
        <f>'3b- CBA - Costs'!M29*B30</f>
        <v>0</v>
      </c>
      <c r="E30" s="365">
        <f>'3b- CBA - Costs'!N29*B30</f>
        <v>0</v>
      </c>
      <c r="F30" s="202">
        <f>'3b - CBA - Benefits'!L43*B30</f>
        <v>0</v>
      </c>
      <c r="G30" s="365">
        <f>'3b - CBA - Benefits'!M43*B30</f>
        <v>0</v>
      </c>
      <c r="H30" s="365">
        <f>'3b - CBA - Benefits'!N43*B30</f>
        <v>0</v>
      </c>
      <c r="I30" s="171"/>
      <c r="J30" s="171"/>
      <c r="K30" s="171"/>
      <c r="L30" s="171"/>
      <c r="M30" s="171"/>
      <c r="N30" s="171"/>
      <c r="P30" s="342" t="s">
        <v>191</v>
      </c>
      <c r="Q30" s="342"/>
      <c r="R30" s="343">
        <f>'3b - CBA - Benefits'!L43-'3b- CBA - Costs'!M29</f>
        <v>0</v>
      </c>
      <c r="S30" s="343">
        <f>'3b - CBA - Benefits'!M43-'3b- CBA - Costs'!L29</f>
        <v>0</v>
      </c>
      <c r="T30" s="343">
        <f>'3b - CBA - Benefits'!N43-'3b- CBA - Costs'!N29</f>
        <v>0</v>
      </c>
      <c r="V30" s="588" t="s">
        <v>238</v>
      </c>
      <c r="W30" s="589"/>
      <c r="X30" s="418">
        <f>'3b - CBA - Benefits'!M42</f>
        <v>0</v>
      </c>
      <c r="Y30" s="343">
        <f>X29+X30</f>
        <v>0</v>
      </c>
      <c r="Z30" s="343">
        <f>'3b - CBA - Benefits'!L42</f>
        <v>0</v>
      </c>
      <c r="AA30" s="343">
        <f>Z29+Z30</f>
        <v>0</v>
      </c>
      <c r="AB30" s="343">
        <f>'3b - CBA - Benefits'!N42</f>
        <v>0</v>
      </c>
      <c r="AC30" s="343">
        <f>AB29+AB30</f>
        <v>0</v>
      </c>
    </row>
    <row r="31" spans="1:29" ht="19.95" customHeight="1" thickBot="1" x14ac:dyDescent="0.3">
      <c r="A31" s="187">
        <v>3</v>
      </c>
      <c r="B31" s="201">
        <f t="shared" ref="B31:B38" si="5">B30/(1+$C$3)</f>
        <v>0.94259590913375435</v>
      </c>
      <c r="C31" s="202">
        <f>'3b- CBA - Costs'!L30*B31</f>
        <v>0</v>
      </c>
      <c r="D31" s="365">
        <f>'3b- CBA - Costs'!M30*B31</f>
        <v>0</v>
      </c>
      <c r="E31" s="365">
        <f>'3b- CBA - Costs'!N30*B31</f>
        <v>0</v>
      </c>
      <c r="F31" s="202">
        <f>'3b - CBA - Benefits'!L44*B31</f>
        <v>0</v>
      </c>
      <c r="G31" s="365">
        <f>'3b - CBA - Benefits'!M44*B31</f>
        <v>0</v>
      </c>
      <c r="H31" s="365">
        <f>'3b - CBA - Benefits'!N44*B31</f>
        <v>0</v>
      </c>
      <c r="I31" s="171"/>
      <c r="J31" s="171"/>
      <c r="K31" s="171"/>
      <c r="L31" s="171"/>
      <c r="M31" s="171"/>
      <c r="N31" s="171"/>
      <c r="P31" s="336"/>
      <c r="Q31" s="344"/>
      <c r="R31" s="343">
        <f>'3b - CBA - Benefits'!L44-'3b- CBA - Costs'!M30</f>
        <v>0</v>
      </c>
      <c r="S31" s="343">
        <f>'3b - CBA - Benefits'!M44-'3b- CBA - Costs'!L30</f>
        <v>0</v>
      </c>
      <c r="T31" s="343">
        <f>'3b - CBA - Benefits'!N44-'3b- CBA - Costs'!N30</f>
        <v>0</v>
      </c>
      <c r="V31" s="208"/>
      <c r="W31" s="208"/>
      <c r="X31" s="418">
        <f>'3b - CBA - Benefits'!M43</f>
        <v>0</v>
      </c>
      <c r="Y31" s="343">
        <f>Y30+X31</f>
        <v>0</v>
      </c>
      <c r="Z31" s="343">
        <f>'3b - CBA - Benefits'!L43</f>
        <v>0</v>
      </c>
      <c r="AA31" s="343">
        <f>AA30+Z31</f>
        <v>0</v>
      </c>
      <c r="AB31" s="343">
        <f>'3b - CBA - Benefits'!N43</f>
        <v>0</v>
      </c>
      <c r="AC31" s="343">
        <f>AC30+AB31</f>
        <v>0</v>
      </c>
    </row>
    <row r="32" spans="1:29" ht="19.95" customHeight="1" thickBot="1" x14ac:dyDescent="0.3">
      <c r="A32" s="187">
        <v>4</v>
      </c>
      <c r="B32" s="201">
        <f t="shared" si="5"/>
        <v>0.9151416593531595</v>
      </c>
      <c r="C32" s="202">
        <f>'3b- CBA - Costs'!L31*B32</f>
        <v>0</v>
      </c>
      <c r="D32" s="365">
        <f>'3b- CBA - Costs'!M31*B32</f>
        <v>0</v>
      </c>
      <c r="E32" s="365">
        <f>'3b- CBA - Costs'!N31*B32</f>
        <v>0</v>
      </c>
      <c r="F32" s="202">
        <f>'3b - CBA - Benefits'!L45*B32</f>
        <v>0</v>
      </c>
      <c r="G32" s="365">
        <f>'3b - CBA - Benefits'!M45*B32</f>
        <v>0</v>
      </c>
      <c r="H32" s="365">
        <f>'3b - CBA - Benefits'!N45*B32</f>
        <v>0</v>
      </c>
      <c r="I32" s="171"/>
      <c r="J32" s="171"/>
      <c r="K32" s="171"/>
      <c r="L32" s="171"/>
      <c r="M32" s="171"/>
      <c r="N32" s="171"/>
      <c r="P32" s="208"/>
      <c r="Q32" s="345"/>
      <c r="R32" s="343">
        <f>'3b - CBA - Benefits'!L45-'3b- CBA - Costs'!M31</f>
        <v>0</v>
      </c>
      <c r="S32" s="343">
        <f>'3b - CBA - Benefits'!M45-'3b- CBA - Costs'!L31</f>
        <v>0</v>
      </c>
      <c r="T32" s="343">
        <f>'3b - CBA - Benefits'!N45-'3b- CBA - Costs'!N31</f>
        <v>0</v>
      </c>
      <c r="V32" s="208"/>
      <c r="W32" s="208"/>
      <c r="X32" s="418">
        <f>'3b - CBA - Benefits'!M44</f>
        <v>0</v>
      </c>
      <c r="Y32" s="343">
        <f t="shared" ref="Y32:Y39" si="6">Y31+X32</f>
        <v>0</v>
      </c>
      <c r="Z32" s="343">
        <f>'3b - CBA - Benefits'!L44</f>
        <v>0</v>
      </c>
      <c r="AA32" s="343">
        <f t="shared" ref="AA32:AA39" si="7">AA31+Z32</f>
        <v>0</v>
      </c>
      <c r="AB32" s="343">
        <f>'3b - CBA - Benefits'!N44</f>
        <v>0</v>
      </c>
      <c r="AC32" s="343">
        <f t="shared" ref="AC32:AC39" si="8">AC31+AB32</f>
        <v>0</v>
      </c>
    </row>
    <row r="33" spans="1:29" ht="19.95" customHeight="1" thickBot="1" x14ac:dyDescent="0.3">
      <c r="A33" s="187">
        <v>5</v>
      </c>
      <c r="B33" s="201">
        <f t="shared" si="5"/>
        <v>0.88848704791568878</v>
      </c>
      <c r="C33" s="202">
        <f>'3b- CBA - Costs'!L32*B33</f>
        <v>0</v>
      </c>
      <c r="D33" s="365">
        <f>'3b- CBA - Costs'!M32*B33</f>
        <v>0</v>
      </c>
      <c r="E33" s="365">
        <f>'3b- CBA - Costs'!N32*B33</f>
        <v>0</v>
      </c>
      <c r="F33" s="202">
        <f>'3b - CBA - Benefits'!L46*B33</f>
        <v>0</v>
      </c>
      <c r="G33" s="365">
        <f>'3b - CBA - Benefits'!M46*B33</f>
        <v>0</v>
      </c>
      <c r="H33" s="365">
        <f>'3b - CBA - Benefits'!N46*B33</f>
        <v>0</v>
      </c>
      <c r="I33" s="171"/>
      <c r="J33" s="171"/>
      <c r="K33" s="171"/>
      <c r="L33" s="171"/>
      <c r="M33" s="171"/>
      <c r="N33" s="171"/>
      <c r="P33" s="208"/>
      <c r="Q33" s="345"/>
      <c r="R33" s="343">
        <f>'3b - CBA - Benefits'!L46-'3b- CBA - Costs'!M32</f>
        <v>0</v>
      </c>
      <c r="S33" s="343">
        <f>'3b - CBA - Benefits'!M46-'3b- CBA - Costs'!L32</f>
        <v>0</v>
      </c>
      <c r="T33" s="343">
        <f>'3b - CBA - Benefits'!N46-'3b- CBA - Costs'!N32</f>
        <v>0</v>
      </c>
      <c r="V33" s="208"/>
      <c r="W33" s="208"/>
      <c r="X33" s="418">
        <f>'3b - CBA - Benefits'!M45</f>
        <v>0</v>
      </c>
      <c r="Y33" s="343">
        <f t="shared" si="6"/>
        <v>0</v>
      </c>
      <c r="Z33" s="343">
        <f>'3b - CBA - Benefits'!L45</f>
        <v>0</v>
      </c>
      <c r="AA33" s="343">
        <f t="shared" si="7"/>
        <v>0</v>
      </c>
      <c r="AB33" s="343">
        <f>'3b - CBA - Benefits'!N45</f>
        <v>0</v>
      </c>
      <c r="AC33" s="343">
        <f t="shared" si="8"/>
        <v>0</v>
      </c>
    </row>
    <row r="34" spans="1:29" ht="19.95" customHeight="1" thickBot="1" x14ac:dyDescent="0.3">
      <c r="A34" s="187">
        <v>6</v>
      </c>
      <c r="B34" s="201">
        <f t="shared" si="5"/>
        <v>0.86260878438416388</v>
      </c>
      <c r="C34" s="202">
        <f>'3b- CBA - Costs'!L33*B34</f>
        <v>0</v>
      </c>
      <c r="D34" s="365">
        <f>'3b- CBA - Costs'!M33*B34</f>
        <v>0</v>
      </c>
      <c r="E34" s="365">
        <f>'3b- CBA - Costs'!N33*B34</f>
        <v>0</v>
      </c>
      <c r="F34" s="202">
        <f>'3b - CBA - Benefits'!L47*B34</f>
        <v>0</v>
      </c>
      <c r="G34" s="365">
        <f>'3b - CBA - Benefits'!M47*B34</f>
        <v>0</v>
      </c>
      <c r="H34" s="365">
        <f>'3b - CBA - Benefits'!N47*B34</f>
        <v>0</v>
      </c>
      <c r="I34" s="171"/>
      <c r="J34" s="346"/>
      <c r="K34" s="179" t="s">
        <v>96</v>
      </c>
      <c r="L34" s="179" t="s">
        <v>97</v>
      </c>
      <c r="M34" s="180" t="s">
        <v>101</v>
      </c>
      <c r="N34" s="171"/>
      <c r="P34" s="208"/>
      <c r="Q34" s="345"/>
      <c r="R34" s="343">
        <f>'3b - CBA - Benefits'!L47-'3b- CBA - Costs'!M33</f>
        <v>0</v>
      </c>
      <c r="S34" s="343">
        <f>'3b - CBA - Benefits'!M47-'3b- CBA - Costs'!L33</f>
        <v>0</v>
      </c>
      <c r="T34" s="343">
        <f>'3b - CBA - Benefits'!N47-'3b- CBA - Costs'!N33</f>
        <v>0</v>
      </c>
      <c r="V34" s="208"/>
      <c r="W34" s="208"/>
      <c r="X34" s="418">
        <f>'3b - CBA - Benefits'!M46</f>
        <v>0</v>
      </c>
      <c r="Y34" s="343">
        <f t="shared" si="6"/>
        <v>0</v>
      </c>
      <c r="Z34" s="343">
        <f>'3b - CBA - Benefits'!L46</f>
        <v>0</v>
      </c>
      <c r="AA34" s="343">
        <f t="shared" si="7"/>
        <v>0</v>
      </c>
      <c r="AB34" s="343">
        <f>'3b - CBA - Benefits'!N46</f>
        <v>0</v>
      </c>
      <c r="AC34" s="343">
        <f t="shared" si="8"/>
        <v>0</v>
      </c>
    </row>
    <row r="35" spans="1:29" ht="19.95" customHeight="1" thickBot="1" x14ac:dyDescent="0.3">
      <c r="A35" s="187">
        <v>7</v>
      </c>
      <c r="B35" s="201">
        <f t="shared" si="5"/>
        <v>0.83748425668365423</v>
      </c>
      <c r="C35" s="202">
        <f>'3b- CBA - Costs'!L34*B35</f>
        <v>0</v>
      </c>
      <c r="D35" s="365">
        <f>'3b- CBA - Costs'!M34*B35</f>
        <v>0</v>
      </c>
      <c r="E35" s="365">
        <f>'3b- CBA - Costs'!N34*B35</f>
        <v>0</v>
      </c>
      <c r="F35" s="202">
        <f>'3b - CBA - Benefits'!L48*B35</f>
        <v>0</v>
      </c>
      <c r="G35" s="365">
        <f>'3b - CBA - Benefits'!M48*B35</f>
        <v>0</v>
      </c>
      <c r="H35" s="365">
        <f>'3b - CBA - Benefits'!N48*B35</f>
        <v>0</v>
      </c>
      <c r="I35" s="171"/>
      <c r="J35" s="347" t="s">
        <v>105</v>
      </c>
      <c r="K35" s="419">
        <f>F39-D39</f>
        <v>0</v>
      </c>
      <c r="L35" s="419">
        <f>G39-C39</f>
        <v>0</v>
      </c>
      <c r="M35" s="420">
        <f>H39-E39</f>
        <v>0</v>
      </c>
      <c r="N35" s="193"/>
      <c r="P35" s="208"/>
      <c r="Q35" s="345"/>
      <c r="R35" s="343">
        <f>'3b - CBA - Benefits'!L48-'3b- CBA - Costs'!M34</f>
        <v>0</v>
      </c>
      <c r="S35" s="343">
        <f>'3b - CBA - Benefits'!M48-'3b- CBA - Costs'!L34</f>
        <v>0</v>
      </c>
      <c r="T35" s="343">
        <f>'3b - CBA - Benefits'!N48-'3b- CBA - Costs'!N34</f>
        <v>0</v>
      </c>
      <c r="V35" s="208"/>
      <c r="W35" s="208"/>
      <c r="X35" s="418">
        <f>'3b - CBA - Benefits'!M47</f>
        <v>0</v>
      </c>
      <c r="Y35" s="343">
        <f t="shared" si="6"/>
        <v>0</v>
      </c>
      <c r="Z35" s="343">
        <f>'3b - CBA - Benefits'!L47</f>
        <v>0</v>
      </c>
      <c r="AA35" s="343">
        <f t="shared" si="7"/>
        <v>0</v>
      </c>
      <c r="AB35" s="343">
        <f>'3b - CBA - Benefits'!N47</f>
        <v>0</v>
      </c>
      <c r="AC35" s="343">
        <f t="shared" si="8"/>
        <v>0</v>
      </c>
    </row>
    <row r="36" spans="1:29" ht="19.95" customHeight="1" thickBot="1" x14ac:dyDescent="0.3">
      <c r="A36" s="187">
        <v>8</v>
      </c>
      <c r="B36" s="201">
        <f t="shared" si="5"/>
        <v>0.81309151134335356</v>
      </c>
      <c r="C36" s="202">
        <f>'3b- CBA - Costs'!L35*B36</f>
        <v>0</v>
      </c>
      <c r="D36" s="365">
        <f>'3b- CBA - Costs'!M35*B36</f>
        <v>0</v>
      </c>
      <c r="E36" s="365">
        <f>'3b- CBA - Costs'!N35*B36</f>
        <v>0</v>
      </c>
      <c r="F36" s="202">
        <f>'3b - CBA - Benefits'!L49*B36</f>
        <v>0</v>
      </c>
      <c r="G36" s="365">
        <f>'3b - CBA - Benefits'!M49*B36</f>
        <v>0</v>
      </c>
      <c r="H36" s="365">
        <f>'3b - CBA - Benefits'!N49*B36</f>
        <v>0</v>
      </c>
      <c r="I36" s="171"/>
      <c r="J36" s="347" t="s">
        <v>107</v>
      </c>
      <c r="K36" s="419" t="e">
        <f>D39/F39</f>
        <v>#DIV/0!</v>
      </c>
      <c r="L36" s="419" t="e">
        <f>C39/G39</f>
        <v>#DIV/0!</v>
      </c>
      <c r="M36" s="420" t="e">
        <f>E39/H39</f>
        <v>#DIV/0!</v>
      </c>
      <c r="N36" s="193"/>
      <c r="P36" s="208"/>
      <c r="Q36" s="345"/>
      <c r="R36" s="343">
        <f>'3b - CBA - Benefits'!L49-'3b- CBA - Costs'!M35</f>
        <v>0</v>
      </c>
      <c r="S36" s="343">
        <f>'3b - CBA - Benefits'!M49-'3b- CBA - Costs'!L35</f>
        <v>0</v>
      </c>
      <c r="T36" s="343">
        <f>'3b - CBA - Benefits'!N49-'3b- CBA - Costs'!N35</f>
        <v>0</v>
      </c>
      <c r="V36" s="208"/>
      <c r="W36" s="208"/>
      <c r="X36" s="418">
        <f>'3b - CBA - Benefits'!M48</f>
        <v>0</v>
      </c>
      <c r="Y36" s="343">
        <f t="shared" si="6"/>
        <v>0</v>
      </c>
      <c r="Z36" s="343">
        <f>'3b - CBA - Benefits'!L48</f>
        <v>0</v>
      </c>
      <c r="AA36" s="343">
        <f t="shared" si="7"/>
        <v>0</v>
      </c>
      <c r="AB36" s="343">
        <f>'3b - CBA - Benefits'!N48</f>
        <v>0</v>
      </c>
      <c r="AC36" s="343">
        <f t="shared" si="8"/>
        <v>0</v>
      </c>
    </row>
    <row r="37" spans="1:29" ht="19.95" customHeight="1" thickBot="1" x14ac:dyDescent="0.3">
      <c r="A37" s="187">
        <v>9</v>
      </c>
      <c r="B37" s="201">
        <f t="shared" si="5"/>
        <v>0.7894092343139355</v>
      </c>
      <c r="C37" s="202">
        <f>'3b- CBA - Costs'!L36*B37</f>
        <v>0</v>
      </c>
      <c r="D37" s="365">
        <f>'3b- CBA - Costs'!M36*B37</f>
        <v>0</v>
      </c>
      <c r="E37" s="365">
        <f>'3b- CBA - Costs'!N36*B37</f>
        <v>0</v>
      </c>
      <c r="F37" s="202">
        <f>'3b - CBA - Benefits'!L50*B37</f>
        <v>0</v>
      </c>
      <c r="G37" s="365">
        <f>'3b - CBA - Benefits'!M50*B37</f>
        <v>0</v>
      </c>
      <c r="H37" s="365">
        <f>'3b - CBA - Benefits'!N50*B37</f>
        <v>0</v>
      </c>
      <c r="I37" s="171"/>
      <c r="J37" s="347" t="s">
        <v>104</v>
      </c>
      <c r="K37" s="421" t="e">
        <f>IRR(R29:R39)</f>
        <v>#NUM!</v>
      </c>
      <c r="L37" s="421" t="e">
        <f>IRR(S29:S39)</f>
        <v>#NUM!</v>
      </c>
      <c r="M37" s="422" t="e">
        <f>IRR(T29:T39)</f>
        <v>#NUM!</v>
      </c>
      <c r="N37" s="193"/>
      <c r="P37" s="208"/>
      <c r="Q37" s="345"/>
      <c r="R37" s="343">
        <f>'3b - CBA - Benefits'!L50-'3b- CBA - Costs'!M36</f>
        <v>0</v>
      </c>
      <c r="S37" s="343">
        <f>'3b - CBA - Benefits'!M50-'3b- CBA - Costs'!L36</f>
        <v>0</v>
      </c>
      <c r="T37" s="343">
        <f>'3b - CBA - Benefits'!N50-'3b- CBA - Costs'!N36</f>
        <v>0</v>
      </c>
      <c r="V37" s="208"/>
      <c r="W37" s="208"/>
      <c r="X37" s="418">
        <f>'3b - CBA - Benefits'!M49</f>
        <v>0</v>
      </c>
      <c r="Y37" s="343">
        <f t="shared" si="6"/>
        <v>0</v>
      </c>
      <c r="Z37" s="343">
        <f>'3b - CBA - Benefits'!L49</f>
        <v>0</v>
      </c>
      <c r="AA37" s="343">
        <f t="shared" si="7"/>
        <v>0</v>
      </c>
      <c r="AB37" s="343">
        <f>'3b - CBA - Benefits'!N49</f>
        <v>0</v>
      </c>
      <c r="AC37" s="343">
        <f t="shared" si="8"/>
        <v>0</v>
      </c>
    </row>
    <row r="38" spans="1:29" ht="19.95" customHeight="1" thickBot="1" x14ac:dyDescent="0.3">
      <c r="A38" s="187">
        <v>10</v>
      </c>
      <c r="B38" s="201">
        <f t="shared" si="5"/>
        <v>0.76641673234362673</v>
      </c>
      <c r="C38" s="202">
        <f>'3b- CBA - Costs'!L37*B38</f>
        <v>0</v>
      </c>
      <c r="D38" s="365">
        <f>'3b- CBA - Costs'!M37*B38</f>
        <v>0</v>
      </c>
      <c r="E38" s="365">
        <f>'3b- CBA - Costs'!N37*B38</f>
        <v>0</v>
      </c>
      <c r="F38" s="202">
        <f>'3b - CBA - Benefits'!L51*B38</f>
        <v>0</v>
      </c>
      <c r="G38" s="365">
        <f>'3b - CBA - Benefits'!M51*B38</f>
        <v>0</v>
      </c>
      <c r="H38" s="365">
        <f>'3b - CBA - Benefits'!N51*B38</f>
        <v>0</v>
      </c>
      <c r="I38" s="171"/>
      <c r="J38" s="347" t="s">
        <v>106</v>
      </c>
      <c r="K38" s="423" t="e">
        <f>(F39-D39)/D39</f>
        <v>#DIV/0!</v>
      </c>
      <c r="L38" s="423" t="e">
        <f>(G39-C39)/C39</f>
        <v>#DIV/0!</v>
      </c>
      <c r="M38" s="424" t="e">
        <f>(H39-E39)/E39</f>
        <v>#DIV/0!</v>
      </c>
      <c r="N38" s="193"/>
      <c r="P38" s="208"/>
      <c r="Q38" s="345"/>
      <c r="R38" s="343">
        <f>'3b - CBA - Benefits'!L51-'3b- CBA - Costs'!M37</f>
        <v>0</v>
      </c>
      <c r="S38" s="343">
        <f>'3b - CBA - Benefits'!M51-'3b- CBA - Costs'!L37</f>
        <v>0</v>
      </c>
      <c r="T38" s="343">
        <f>'3b - CBA - Benefits'!N51-'3b- CBA - Costs'!N37</f>
        <v>0</v>
      </c>
      <c r="V38" s="208"/>
      <c r="W38" s="208"/>
      <c r="X38" s="418">
        <f>'3b - CBA - Benefits'!M50</f>
        <v>0</v>
      </c>
      <c r="Y38" s="343">
        <f t="shared" si="6"/>
        <v>0</v>
      </c>
      <c r="Z38" s="343">
        <f>'3b - CBA - Benefits'!L50</f>
        <v>0</v>
      </c>
      <c r="AA38" s="343">
        <f t="shared" si="7"/>
        <v>0</v>
      </c>
      <c r="AB38" s="343">
        <f>'3b - CBA - Benefits'!N50</f>
        <v>0</v>
      </c>
      <c r="AC38" s="343">
        <f t="shared" si="8"/>
        <v>0</v>
      </c>
    </row>
    <row r="39" spans="1:29" ht="19.95" customHeight="1" thickBot="1" x14ac:dyDescent="0.3">
      <c r="A39" s="356" t="s">
        <v>111</v>
      </c>
      <c r="B39" s="356"/>
      <c r="C39" s="366">
        <f t="shared" ref="C39:H39" si="9">SUM(C29:C38)</f>
        <v>0</v>
      </c>
      <c r="D39" s="367">
        <f t="shared" si="9"/>
        <v>0</v>
      </c>
      <c r="E39" s="368">
        <f t="shared" si="9"/>
        <v>0</v>
      </c>
      <c r="F39" s="369">
        <f t="shared" si="9"/>
        <v>0</v>
      </c>
      <c r="G39" s="367">
        <f t="shared" si="9"/>
        <v>0</v>
      </c>
      <c r="H39" s="367">
        <f t="shared" si="9"/>
        <v>0</v>
      </c>
      <c r="I39" s="171"/>
      <c r="J39" s="354" t="s">
        <v>118</v>
      </c>
      <c r="K39" s="425">
        <f>IF(AA40&lt;11,AA40,"Over 10 years")</f>
        <v>1</v>
      </c>
      <c r="L39" s="425">
        <f>IF(Y40&lt;11,Y40,"Over 10 years")</f>
        <v>1</v>
      </c>
      <c r="M39" s="426">
        <f>IF(AC40&lt;11,AC40,"Over 10 years")</f>
        <v>1</v>
      </c>
      <c r="N39" s="193"/>
      <c r="P39" s="208"/>
      <c r="Q39" s="345"/>
      <c r="R39" s="343"/>
      <c r="S39" s="343"/>
      <c r="T39" s="343"/>
      <c r="V39" s="208"/>
      <c r="W39" s="208"/>
      <c r="X39" s="418">
        <f>'3b - CBA - Benefits'!M51</f>
        <v>0</v>
      </c>
      <c r="Y39" s="343">
        <f t="shared" si="6"/>
        <v>0</v>
      </c>
      <c r="Z39" s="343">
        <f>'3b - CBA - Benefits'!L51</f>
        <v>0</v>
      </c>
      <c r="AA39" s="343">
        <f t="shared" si="7"/>
        <v>0</v>
      </c>
      <c r="AB39" s="343">
        <f>'3b - CBA - Benefits'!N51</f>
        <v>0</v>
      </c>
      <c r="AC39" s="343">
        <f t="shared" si="8"/>
        <v>0</v>
      </c>
    </row>
    <row r="40" spans="1:29" ht="60" customHeight="1" x14ac:dyDescent="0.25">
      <c r="A40" s="355"/>
      <c r="B40" s="355"/>
      <c r="C40" s="355"/>
      <c r="D40" s="355"/>
      <c r="E40" s="355"/>
      <c r="F40" s="355"/>
      <c r="G40" s="355"/>
      <c r="H40" s="355"/>
      <c r="I40" s="355"/>
      <c r="J40" s="355"/>
      <c r="K40" s="355"/>
      <c r="L40" s="355"/>
      <c r="M40" s="355"/>
      <c r="V40" s="208"/>
      <c r="W40" s="208"/>
      <c r="X40" s="208"/>
      <c r="Y40" s="429">
        <f>COUNTIF(Y30:Y39,"&lt;0")+1</f>
        <v>1</v>
      </c>
      <c r="Z40" s="427"/>
      <c r="AA40" s="429">
        <f>COUNTIF(AA30:AA39,"&lt;0")+1</f>
        <v>1</v>
      </c>
      <c r="AB40" s="428"/>
      <c r="AC40" s="429">
        <f>COUNTIF(AC30:AC39,"&lt;0")+1</f>
        <v>1</v>
      </c>
    </row>
    <row r="41" spans="1:29" ht="45" customHeight="1" x14ac:dyDescent="0.25">
      <c r="A41" s="590" t="s">
        <v>50</v>
      </c>
      <c r="B41" s="591"/>
      <c r="C41" s="466">
        <f>'3b- CBA - Costs'!B40</f>
        <v>0</v>
      </c>
      <c r="D41" s="467"/>
      <c r="E41" s="357"/>
      <c r="F41" s="357"/>
      <c r="G41" s="171"/>
      <c r="H41" s="171"/>
      <c r="I41" s="186"/>
      <c r="J41" s="171"/>
      <c r="K41" s="171"/>
      <c r="L41" s="171"/>
      <c r="M41" s="171"/>
      <c r="N41" s="171"/>
    </row>
    <row r="42" spans="1:29" ht="45" customHeight="1" x14ac:dyDescent="0.25">
      <c r="A42" s="590" t="s">
        <v>13</v>
      </c>
      <c r="B42" s="591"/>
      <c r="C42" s="466">
        <f>'3b- CBA - Costs'!B41</f>
        <v>0</v>
      </c>
      <c r="D42" s="467"/>
      <c r="E42" s="357"/>
      <c r="F42" s="357"/>
      <c r="G42" s="171"/>
      <c r="H42" s="171"/>
      <c r="I42" s="186"/>
      <c r="J42" s="171"/>
      <c r="K42" s="171"/>
      <c r="L42" s="171"/>
      <c r="M42" s="171"/>
      <c r="N42" s="171"/>
    </row>
    <row r="43" spans="1:29" ht="19.95" customHeight="1" x14ac:dyDescent="0.25">
      <c r="A43" s="359"/>
      <c r="B43" s="358"/>
      <c r="C43" s="592"/>
      <c r="D43" s="592"/>
      <c r="E43" s="592"/>
      <c r="F43" s="592"/>
      <c r="G43" s="592"/>
      <c r="H43" s="592"/>
      <c r="I43" s="221"/>
      <c r="J43" s="221"/>
      <c r="K43" s="221"/>
      <c r="L43" s="221"/>
      <c r="M43" s="221"/>
      <c r="N43" s="193"/>
    </row>
    <row r="44" spans="1:29" ht="22.5" customHeight="1" x14ac:dyDescent="0.25">
      <c r="A44" s="599" t="s">
        <v>100</v>
      </c>
      <c r="B44" s="602" t="s">
        <v>117</v>
      </c>
      <c r="C44" s="593" t="s">
        <v>113</v>
      </c>
      <c r="D44" s="594"/>
      <c r="E44" s="595"/>
      <c r="F44" s="593" t="s">
        <v>196</v>
      </c>
      <c r="G44" s="594"/>
      <c r="H44" s="595"/>
      <c r="I44" s="171"/>
      <c r="J44" s="171"/>
      <c r="K44" s="171"/>
      <c r="L44" s="171"/>
      <c r="M44" s="171"/>
      <c r="N44" s="171"/>
    </row>
    <row r="45" spans="1:29" ht="22.5" customHeight="1" thickBot="1" x14ac:dyDescent="0.3">
      <c r="A45" s="600"/>
      <c r="B45" s="603"/>
      <c r="C45" s="596"/>
      <c r="D45" s="597"/>
      <c r="E45" s="598"/>
      <c r="F45" s="596"/>
      <c r="G45" s="597"/>
      <c r="H45" s="598"/>
      <c r="I45" s="171"/>
      <c r="J45" s="171"/>
      <c r="K45" s="171"/>
      <c r="L45" s="171"/>
      <c r="M45" s="171"/>
      <c r="N45" s="171"/>
    </row>
    <row r="46" spans="1:29" ht="19.95" customHeight="1" thickBot="1" x14ac:dyDescent="0.3">
      <c r="A46" s="601"/>
      <c r="B46" s="604"/>
      <c r="C46" s="362" t="s">
        <v>96</v>
      </c>
      <c r="D46" s="363" t="s">
        <v>97</v>
      </c>
      <c r="E46" s="364" t="s">
        <v>101</v>
      </c>
      <c r="F46" s="363" t="s">
        <v>96</v>
      </c>
      <c r="G46" s="363" t="s">
        <v>97</v>
      </c>
      <c r="H46" s="364" t="s">
        <v>101</v>
      </c>
      <c r="I46" s="171"/>
      <c r="J46" s="341"/>
      <c r="K46" s="171"/>
      <c r="L46" s="171"/>
      <c r="M46" s="171"/>
      <c r="N46" s="171"/>
    </row>
    <row r="47" spans="1:29" ht="19.95" customHeight="1" thickBot="1" x14ac:dyDescent="0.3">
      <c r="A47" s="187">
        <v>1</v>
      </c>
      <c r="B47" s="201">
        <v>1</v>
      </c>
      <c r="C47" s="202">
        <f>'3b- CBA - Costs'!L46*B47</f>
        <v>0</v>
      </c>
      <c r="D47" s="365">
        <f>'3b- CBA - Costs'!M46*B47</f>
        <v>0</v>
      </c>
      <c r="E47" s="365">
        <f>'3b- CBA - Costs'!N46*B47</f>
        <v>0</v>
      </c>
      <c r="F47" s="202">
        <f>'3b - CBA - Benefits'!L67*B47</f>
        <v>0</v>
      </c>
      <c r="G47" s="365">
        <f>'3b - CBA - Benefits'!M67*B47</f>
        <v>0</v>
      </c>
      <c r="H47" s="365">
        <f>'3b - CBA - Benefits'!N67*B47</f>
        <v>0</v>
      </c>
      <c r="I47" s="171"/>
      <c r="J47" s="171"/>
      <c r="K47" s="171"/>
      <c r="L47" s="171"/>
      <c r="M47" s="171"/>
      <c r="N47" s="171"/>
      <c r="P47" s="342" t="s">
        <v>190</v>
      </c>
      <c r="Q47" s="342"/>
      <c r="R47" s="343">
        <f>'3b - CBA - Benefits'!L67-'3b- CBA - Costs'!M46</f>
        <v>0</v>
      </c>
      <c r="S47" s="343">
        <f>'3b - CBA - Benefits'!M67-'3b- CBA - Costs'!L46</f>
        <v>0</v>
      </c>
      <c r="T47" s="343">
        <f>'3b - CBA - Benefits'!N67-'3b- CBA - Costs'!N46</f>
        <v>0</v>
      </c>
      <c r="V47" s="588" t="s">
        <v>237</v>
      </c>
      <c r="W47" s="589"/>
      <c r="X47" s="418">
        <f>-('3b- CBA - Costs'!B46+'3b- CBA - Costs'!D46)</f>
        <v>0</v>
      </c>
      <c r="Y47" s="417"/>
      <c r="Z47" s="343">
        <f>-('3b- CBA - Costs'!C46+'3b- CBA - Costs'!E46)</f>
        <v>0</v>
      </c>
      <c r="AA47" s="342"/>
      <c r="AB47" s="342">
        <f>-('3b- CBA - Costs'!B46+'3b- CBA - Costs'!D46+'3b- CBA - Costs'!C46+'3b- CBA - Costs'!E46)/2</f>
        <v>0</v>
      </c>
      <c r="AC47" s="342"/>
    </row>
    <row r="48" spans="1:29" ht="19.95" customHeight="1" thickBot="1" x14ac:dyDescent="0.3">
      <c r="A48" s="187">
        <v>2</v>
      </c>
      <c r="B48" s="201">
        <f>B47/(1+$C$3)</f>
        <v>0.970873786407767</v>
      </c>
      <c r="C48" s="202">
        <f>'3b- CBA - Costs'!L47*B48</f>
        <v>0</v>
      </c>
      <c r="D48" s="365">
        <f>'3b- CBA - Costs'!M47*B48</f>
        <v>0</v>
      </c>
      <c r="E48" s="365">
        <f>'3b- CBA - Costs'!N47*B48</f>
        <v>0</v>
      </c>
      <c r="F48" s="202">
        <f>'3b - CBA - Benefits'!L68*B48</f>
        <v>0</v>
      </c>
      <c r="G48" s="365">
        <f>'3b - CBA - Benefits'!M68*B48</f>
        <v>0</v>
      </c>
      <c r="H48" s="365">
        <f>'3b - CBA - Benefits'!N68*B48</f>
        <v>0</v>
      </c>
      <c r="I48" s="171"/>
      <c r="J48" s="171"/>
      <c r="K48" s="171"/>
      <c r="L48" s="171"/>
      <c r="M48" s="171"/>
      <c r="N48" s="171"/>
      <c r="P48" s="342" t="s">
        <v>191</v>
      </c>
      <c r="Q48" s="342"/>
      <c r="R48" s="343">
        <f>'3b - CBA - Benefits'!L68-'3b- CBA - Costs'!M47</f>
        <v>0</v>
      </c>
      <c r="S48" s="343">
        <f>'3b - CBA - Benefits'!M68-'3b- CBA - Costs'!L47</f>
        <v>0</v>
      </c>
      <c r="T48" s="343">
        <f>'3b - CBA - Benefits'!N68-'3b- CBA - Costs'!N47</f>
        <v>0</v>
      </c>
      <c r="V48" s="588" t="s">
        <v>238</v>
      </c>
      <c r="W48" s="589"/>
      <c r="X48" s="418">
        <f>'3b - CBA - Benefits'!M67</f>
        <v>0</v>
      </c>
      <c r="Y48" s="343">
        <f>X47+X48</f>
        <v>0</v>
      </c>
      <c r="Z48" s="343">
        <f>'3b - CBA - Benefits'!L67</f>
        <v>0</v>
      </c>
      <c r="AA48" s="343">
        <f>Z47+Z48</f>
        <v>0</v>
      </c>
      <c r="AB48" s="343">
        <f>'3b - CBA - Benefits'!N67</f>
        <v>0</v>
      </c>
      <c r="AC48" s="343">
        <f>AB47+AB48</f>
        <v>0</v>
      </c>
    </row>
    <row r="49" spans="1:29" ht="19.95" customHeight="1" thickBot="1" x14ac:dyDescent="0.3">
      <c r="A49" s="187">
        <v>3</v>
      </c>
      <c r="B49" s="201">
        <f t="shared" ref="B49:B56" si="10">B48/(1+$C$3)</f>
        <v>0.94259590913375435</v>
      </c>
      <c r="C49" s="202">
        <f>'3b- CBA - Costs'!L48*B49</f>
        <v>0</v>
      </c>
      <c r="D49" s="365">
        <f>'3b- CBA - Costs'!M48*B49</f>
        <v>0</v>
      </c>
      <c r="E49" s="365">
        <f>'3b- CBA - Costs'!N48*B49</f>
        <v>0</v>
      </c>
      <c r="F49" s="202">
        <f>'3b - CBA - Benefits'!L69*B49</f>
        <v>0</v>
      </c>
      <c r="G49" s="365">
        <f>'3b - CBA - Benefits'!M69*B49</f>
        <v>0</v>
      </c>
      <c r="H49" s="365">
        <f>'3b - CBA - Benefits'!N69*B49</f>
        <v>0</v>
      </c>
      <c r="I49" s="171"/>
      <c r="J49" s="171"/>
      <c r="K49" s="171"/>
      <c r="L49" s="171"/>
      <c r="M49" s="171"/>
      <c r="N49" s="171"/>
      <c r="P49" s="336"/>
      <c r="Q49" s="344"/>
      <c r="R49" s="343">
        <f>'3b - CBA - Benefits'!L69-'3b- CBA - Costs'!M48</f>
        <v>0</v>
      </c>
      <c r="S49" s="343">
        <f>'3b - CBA - Benefits'!M69-'3b- CBA - Costs'!L48</f>
        <v>0</v>
      </c>
      <c r="T49" s="343">
        <f>'3b - CBA - Benefits'!N69-'3b- CBA - Costs'!N48</f>
        <v>0</v>
      </c>
      <c r="V49" s="208"/>
      <c r="W49" s="208"/>
      <c r="X49" s="418">
        <f>'3b - CBA - Benefits'!M68</f>
        <v>0</v>
      </c>
      <c r="Y49" s="343">
        <f>Y48+X49</f>
        <v>0</v>
      </c>
      <c r="Z49" s="343">
        <f>'3b - CBA - Benefits'!L68</f>
        <v>0</v>
      </c>
      <c r="AA49" s="343">
        <f>AA48+Z49</f>
        <v>0</v>
      </c>
      <c r="AB49" s="343">
        <f>'3b - CBA - Benefits'!N68</f>
        <v>0</v>
      </c>
      <c r="AC49" s="343">
        <f>AC48+AB49</f>
        <v>0</v>
      </c>
    </row>
    <row r="50" spans="1:29" ht="19.95" customHeight="1" thickBot="1" x14ac:dyDescent="0.3">
      <c r="A50" s="187">
        <v>4</v>
      </c>
      <c r="B50" s="201">
        <f t="shared" si="10"/>
        <v>0.9151416593531595</v>
      </c>
      <c r="C50" s="202">
        <f>'3b- CBA - Costs'!L49*B50</f>
        <v>0</v>
      </c>
      <c r="D50" s="365">
        <f>'3b- CBA - Costs'!M49*B50</f>
        <v>0</v>
      </c>
      <c r="E50" s="365">
        <f>'3b- CBA - Costs'!N49*B50</f>
        <v>0</v>
      </c>
      <c r="F50" s="202">
        <f>'3b - CBA - Benefits'!L70*B50</f>
        <v>0</v>
      </c>
      <c r="G50" s="365">
        <f>'3b - CBA - Benefits'!M70*B50</f>
        <v>0</v>
      </c>
      <c r="H50" s="365">
        <f>'3b - CBA - Benefits'!N70*B50</f>
        <v>0</v>
      </c>
      <c r="I50" s="171"/>
      <c r="J50" s="171"/>
      <c r="K50" s="171"/>
      <c r="L50" s="171"/>
      <c r="M50" s="171"/>
      <c r="N50" s="171"/>
      <c r="P50" s="208"/>
      <c r="Q50" s="345"/>
      <c r="R50" s="343">
        <f>'3b - CBA - Benefits'!L70-'3b- CBA - Costs'!M49</f>
        <v>0</v>
      </c>
      <c r="S50" s="343">
        <f>'3b - CBA - Benefits'!M70-'3b- CBA - Costs'!L49</f>
        <v>0</v>
      </c>
      <c r="T50" s="343">
        <f>'3b - CBA - Benefits'!N70-'3b- CBA - Costs'!N49</f>
        <v>0</v>
      </c>
      <c r="V50" s="208"/>
      <c r="W50" s="208"/>
      <c r="X50" s="418">
        <f>'3b - CBA - Benefits'!M69</f>
        <v>0</v>
      </c>
      <c r="Y50" s="343">
        <f t="shared" ref="Y50:Y57" si="11">Y49+X50</f>
        <v>0</v>
      </c>
      <c r="Z50" s="343">
        <f>'3b - CBA - Benefits'!L69</f>
        <v>0</v>
      </c>
      <c r="AA50" s="343">
        <f t="shared" ref="AA50:AA57" si="12">AA49+Z50</f>
        <v>0</v>
      </c>
      <c r="AB50" s="343">
        <f>'3b - CBA - Benefits'!N69</f>
        <v>0</v>
      </c>
      <c r="AC50" s="343">
        <f t="shared" ref="AC50:AC57" si="13">AC49+AB50</f>
        <v>0</v>
      </c>
    </row>
    <row r="51" spans="1:29" ht="19.95" customHeight="1" thickBot="1" x14ac:dyDescent="0.3">
      <c r="A51" s="187">
        <v>5</v>
      </c>
      <c r="B51" s="201">
        <f t="shared" si="10"/>
        <v>0.88848704791568878</v>
      </c>
      <c r="C51" s="202">
        <f>'3b- CBA - Costs'!L50*B51</f>
        <v>0</v>
      </c>
      <c r="D51" s="365">
        <f>'3b- CBA - Costs'!M50*B51</f>
        <v>0</v>
      </c>
      <c r="E51" s="365">
        <f>'3b- CBA - Costs'!N50*B51</f>
        <v>0</v>
      </c>
      <c r="F51" s="202">
        <f>'3b - CBA - Benefits'!L71*B51</f>
        <v>0</v>
      </c>
      <c r="G51" s="365">
        <f>'3b - CBA - Benefits'!M71*B51</f>
        <v>0</v>
      </c>
      <c r="H51" s="365">
        <f>'3b - CBA - Benefits'!N71*B51</f>
        <v>0</v>
      </c>
      <c r="I51" s="171"/>
      <c r="J51" s="171"/>
      <c r="K51" s="171"/>
      <c r="L51" s="171"/>
      <c r="M51" s="171"/>
      <c r="N51" s="171"/>
      <c r="P51" s="208"/>
      <c r="Q51" s="345"/>
      <c r="R51" s="343">
        <f>'3b - CBA - Benefits'!L71-'3b- CBA - Costs'!M50</f>
        <v>0</v>
      </c>
      <c r="S51" s="343">
        <f>'3b - CBA - Benefits'!M71-'3b- CBA - Costs'!L50</f>
        <v>0</v>
      </c>
      <c r="T51" s="343">
        <f>'3b - CBA - Benefits'!N71-'3b- CBA - Costs'!N50</f>
        <v>0</v>
      </c>
      <c r="V51" s="208"/>
      <c r="W51" s="208"/>
      <c r="X51" s="418">
        <f>'3b - CBA - Benefits'!M70</f>
        <v>0</v>
      </c>
      <c r="Y51" s="343">
        <f t="shared" si="11"/>
        <v>0</v>
      </c>
      <c r="Z51" s="343">
        <f>'3b - CBA - Benefits'!L70</f>
        <v>0</v>
      </c>
      <c r="AA51" s="343">
        <f t="shared" si="12"/>
        <v>0</v>
      </c>
      <c r="AB51" s="343">
        <f>'3b - CBA - Benefits'!N70</f>
        <v>0</v>
      </c>
      <c r="AC51" s="343">
        <f t="shared" si="13"/>
        <v>0</v>
      </c>
    </row>
    <row r="52" spans="1:29" ht="19.95" customHeight="1" thickBot="1" x14ac:dyDescent="0.3">
      <c r="A52" s="187">
        <v>6</v>
      </c>
      <c r="B52" s="201">
        <f t="shared" si="10"/>
        <v>0.86260878438416388</v>
      </c>
      <c r="C52" s="202">
        <f>'3b- CBA - Costs'!L51*B52</f>
        <v>0</v>
      </c>
      <c r="D52" s="365">
        <f>'3b- CBA - Costs'!M51*B52</f>
        <v>0</v>
      </c>
      <c r="E52" s="365">
        <f>'3b- CBA - Costs'!N51*B52</f>
        <v>0</v>
      </c>
      <c r="F52" s="202">
        <f>'3b - CBA - Benefits'!L72*B52</f>
        <v>0</v>
      </c>
      <c r="G52" s="365">
        <f>'3b - CBA - Benefits'!M72*B52</f>
        <v>0</v>
      </c>
      <c r="H52" s="365">
        <f>'3b - CBA - Benefits'!N72*B52</f>
        <v>0</v>
      </c>
      <c r="I52" s="171"/>
      <c r="J52" s="346"/>
      <c r="K52" s="179" t="s">
        <v>96</v>
      </c>
      <c r="L52" s="179" t="s">
        <v>97</v>
      </c>
      <c r="M52" s="180" t="s">
        <v>101</v>
      </c>
      <c r="N52" s="171"/>
      <c r="P52" s="208"/>
      <c r="Q52" s="345"/>
      <c r="R52" s="343">
        <f>'3b - CBA - Benefits'!L72-'3b- CBA - Costs'!M51</f>
        <v>0</v>
      </c>
      <c r="S52" s="343">
        <f>'3b - CBA - Benefits'!M72-'3b- CBA - Costs'!L51</f>
        <v>0</v>
      </c>
      <c r="T52" s="343">
        <f>'3b - CBA - Benefits'!N72-'3b- CBA - Costs'!N51</f>
        <v>0</v>
      </c>
      <c r="V52" s="208"/>
      <c r="W52" s="208"/>
      <c r="X52" s="418">
        <f>'3b - CBA - Benefits'!M71</f>
        <v>0</v>
      </c>
      <c r="Y52" s="343">
        <f t="shared" si="11"/>
        <v>0</v>
      </c>
      <c r="Z52" s="343">
        <f>'3b - CBA - Benefits'!L71</f>
        <v>0</v>
      </c>
      <c r="AA52" s="343">
        <f t="shared" si="12"/>
        <v>0</v>
      </c>
      <c r="AB52" s="343">
        <f>'3b - CBA - Benefits'!N71</f>
        <v>0</v>
      </c>
      <c r="AC52" s="343">
        <f t="shared" si="13"/>
        <v>0</v>
      </c>
    </row>
    <row r="53" spans="1:29" ht="19.95" customHeight="1" thickBot="1" x14ac:dyDescent="0.3">
      <c r="A53" s="187">
        <v>7</v>
      </c>
      <c r="B53" s="201">
        <f t="shared" si="10"/>
        <v>0.83748425668365423</v>
      </c>
      <c r="C53" s="202">
        <f>'3b- CBA - Costs'!L52*B53</f>
        <v>0</v>
      </c>
      <c r="D53" s="365">
        <f>'3b- CBA - Costs'!M52*B53</f>
        <v>0</v>
      </c>
      <c r="E53" s="365">
        <f>'3b- CBA - Costs'!N52*B53</f>
        <v>0</v>
      </c>
      <c r="F53" s="202">
        <f>'3b - CBA - Benefits'!L73*B53</f>
        <v>0</v>
      </c>
      <c r="G53" s="365">
        <f>'3b - CBA - Benefits'!M73*B53</f>
        <v>0</v>
      </c>
      <c r="H53" s="365">
        <f>'3b - CBA - Benefits'!N73*B53</f>
        <v>0</v>
      </c>
      <c r="I53" s="171"/>
      <c r="J53" s="347" t="s">
        <v>105</v>
      </c>
      <c r="K53" s="419">
        <f>F57-D57</f>
        <v>0</v>
      </c>
      <c r="L53" s="419">
        <f>G57-C57</f>
        <v>0</v>
      </c>
      <c r="M53" s="420">
        <f>H57-E57</f>
        <v>0</v>
      </c>
      <c r="N53" s="193"/>
      <c r="P53" s="208"/>
      <c r="Q53" s="345"/>
      <c r="R53" s="343">
        <f>'3b - CBA - Benefits'!L73-'3b- CBA - Costs'!M52</f>
        <v>0</v>
      </c>
      <c r="S53" s="343">
        <f>'3b - CBA - Benefits'!M73-'3b- CBA - Costs'!L52</f>
        <v>0</v>
      </c>
      <c r="T53" s="343">
        <f>'3b - CBA - Benefits'!N73-'3b- CBA - Costs'!N52</f>
        <v>0</v>
      </c>
      <c r="V53" s="208"/>
      <c r="W53" s="208"/>
      <c r="X53" s="418">
        <f>'3b - CBA - Benefits'!M72</f>
        <v>0</v>
      </c>
      <c r="Y53" s="343">
        <f t="shared" si="11"/>
        <v>0</v>
      </c>
      <c r="Z53" s="343">
        <f>'3b - CBA - Benefits'!L72</f>
        <v>0</v>
      </c>
      <c r="AA53" s="343">
        <f t="shared" si="12"/>
        <v>0</v>
      </c>
      <c r="AB53" s="343">
        <f>'3b - CBA - Benefits'!N72</f>
        <v>0</v>
      </c>
      <c r="AC53" s="343">
        <f t="shared" si="13"/>
        <v>0</v>
      </c>
    </row>
    <row r="54" spans="1:29" ht="19.95" customHeight="1" thickBot="1" x14ac:dyDescent="0.3">
      <c r="A54" s="187">
        <v>8</v>
      </c>
      <c r="B54" s="201">
        <f t="shared" si="10"/>
        <v>0.81309151134335356</v>
      </c>
      <c r="C54" s="202">
        <f>'3b- CBA - Costs'!L53*B54</f>
        <v>0</v>
      </c>
      <c r="D54" s="365">
        <f>'3b- CBA - Costs'!M53*B54</f>
        <v>0</v>
      </c>
      <c r="E54" s="365">
        <f>'3b- CBA - Costs'!N53*B54</f>
        <v>0</v>
      </c>
      <c r="F54" s="202">
        <f>'3b - CBA - Benefits'!L74*B54</f>
        <v>0</v>
      </c>
      <c r="G54" s="365">
        <f>'3b - CBA - Benefits'!M74*B54</f>
        <v>0</v>
      </c>
      <c r="H54" s="365">
        <f>'3b - CBA - Benefits'!N74*B54</f>
        <v>0</v>
      </c>
      <c r="I54" s="171"/>
      <c r="J54" s="347" t="s">
        <v>107</v>
      </c>
      <c r="K54" s="419" t="e">
        <f>D57/F57</f>
        <v>#DIV/0!</v>
      </c>
      <c r="L54" s="419" t="e">
        <f>C57/G57</f>
        <v>#DIV/0!</v>
      </c>
      <c r="M54" s="420" t="e">
        <f>E57/H57</f>
        <v>#DIV/0!</v>
      </c>
      <c r="N54" s="193"/>
      <c r="P54" s="208"/>
      <c r="Q54" s="345"/>
      <c r="R54" s="343">
        <f>'3b - CBA - Benefits'!L74-'3b- CBA - Costs'!M53</f>
        <v>0</v>
      </c>
      <c r="S54" s="343">
        <f>'3b - CBA - Benefits'!M74-'3b- CBA - Costs'!L53</f>
        <v>0</v>
      </c>
      <c r="T54" s="343">
        <f>'3b - CBA - Benefits'!N74-'3b- CBA - Costs'!N53</f>
        <v>0</v>
      </c>
      <c r="V54" s="208"/>
      <c r="W54" s="208"/>
      <c r="X54" s="418">
        <f>'3b - CBA - Benefits'!M73</f>
        <v>0</v>
      </c>
      <c r="Y54" s="343">
        <f t="shared" si="11"/>
        <v>0</v>
      </c>
      <c r="Z54" s="343">
        <f>'3b - CBA - Benefits'!L73</f>
        <v>0</v>
      </c>
      <c r="AA54" s="343">
        <f t="shared" si="12"/>
        <v>0</v>
      </c>
      <c r="AB54" s="343">
        <f>'3b - CBA - Benefits'!N73</f>
        <v>0</v>
      </c>
      <c r="AC54" s="343">
        <f t="shared" si="13"/>
        <v>0</v>
      </c>
    </row>
    <row r="55" spans="1:29" ht="19.95" customHeight="1" thickBot="1" x14ac:dyDescent="0.3">
      <c r="A55" s="187">
        <v>9</v>
      </c>
      <c r="B55" s="201">
        <f t="shared" si="10"/>
        <v>0.7894092343139355</v>
      </c>
      <c r="C55" s="202">
        <f>'3b- CBA - Costs'!L54*B55</f>
        <v>0</v>
      </c>
      <c r="D55" s="365">
        <f>'3b- CBA - Costs'!M54*B55</f>
        <v>0</v>
      </c>
      <c r="E55" s="365">
        <f>'3b- CBA - Costs'!N54*B55</f>
        <v>0</v>
      </c>
      <c r="F55" s="202">
        <f>'3b - CBA - Benefits'!L75*B55</f>
        <v>0</v>
      </c>
      <c r="G55" s="365">
        <f>'3b - CBA - Benefits'!M75*B55</f>
        <v>0</v>
      </c>
      <c r="H55" s="365">
        <f>'3b - CBA - Benefits'!N75*B55</f>
        <v>0</v>
      </c>
      <c r="I55" s="171"/>
      <c r="J55" s="347" t="s">
        <v>104</v>
      </c>
      <c r="K55" s="421" t="e">
        <f>IRR(R47:R57)</f>
        <v>#NUM!</v>
      </c>
      <c r="L55" s="421" t="e">
        <f>IRR(S47:S57)</f>
        <v>#NUM!</v>
      </c>
      <c r="M55" s="422" t="e">
        <f>IRR(T47:T57)</f>
        <v>#NUM!</v>
      </c>
      <c r="N55" s="193"/>
      <c r="P55" s="208"/>
      <c r="Q55" s="345"/>
      <c r="R55" s="343">
        <f>'3b - CBA - Benefits'!L75-'3b- CBA - Costs'!M54</f>
        <v>0</v>
      </c>
      <c r="S55" s="343">
        <f>'3b - CBA - Benefits'!M75-'3b- CBA - Costs'!L54</f>
        <v>0</v>
      </c>
      <c r="T55" s="343">
        <f>'3b - CBA - Benefits'!N75-'3b- CBA - Costs'!N54</f>
        <v>0</v>
      </c>
      <c r="V55" s="208"/>
      <c r="W55" s="208"/>
      <c r="X55" s="418">
        <f>'3b - CBA - Benefits'!M74</f>
        <v>0</v>
      </c>
      <c r="Y55" s="343">
        <f t="shared" si="11"/>
        <v>0</v>
      </c>
      <c r="Z55" s="343">
        <f>'3b - CBA - Benefits'!L74</f>
        <v>0</v>
      </c>
      <c r="AA55" s="343">
        <f t="shared" si="12"/>
        <v>0</v>
      </c>
      <c r="AB55" s="343">
        <f>'3b - CBA - Benefits'!N74</f>
        <v>0</v>
      </c>
      <c r="AC55" s="343">
        <f t="shared" si="13"/>
        <v>0</v>
      </c>
    </row>
    <row r="56" spans="1:29" ht="19.95" customHeight="1" thickBot="1" x14ac:dyDescent="0.3">
      <c r="A56" s="187">
        <v>10</v>
      </c>
      <c r="B56" s="201">
        <f t="shared" si="10"/>
        <v>0.76641673234362673</v>
      </c>
      <c r="C56" s="202">
        <f>'3b- CBA - Costs'!L55*B56</f>
        <v>0</v>
      </c>
      <c r="D56" s="365">
        <f>'3b- CBA - Costs'!M55*B56</f>
        <v>0</v>
      </c>
      <c r="E56" s="365">
        <f>'3b- CBA - Costs'!N55*B56</f>
        <v>0</v>
      </c>
      <c r="F56" s="202">
        <f>'3b - CBA - Benefits'!L76*B56</f>
        <v>0</v>
      </c>
      <c r="G56" s="365">
        <f>'3b - CBA - Benefits'!M76*B56</f>
        <v>0</v>
      </c>
      <c r="H56" s="365">
        <f>'3b - CBA - Benefits'!N76*B56</f>
        <v>0</v>
      </c>
      <c r="I56" s="171"/>
      <c r="J56" s="347" t="s">
        <v>106</v>
      </c>
      <c r="K56" s="423" t="e">
        <f>(F57-D57)/D57</f>
        <v>#DIV/0!</v>
      </c>
      <c r="L56" s="423" t="e">
        <f>(G57-C57)/C57</f>
        <v>#DIV/0!</v>
      </c>
      <c r="M56" s="424" t="e">
        <f>(H57-E57)/E57</f>
        <v>#DIV/0!</v>
      </c>
      <c r="N56" s="193"/>
      <c r="P56" s="208"/>
      <c r="Q56" s="345"/>
      <c r="R56" s="343">
        <f>'3b - CBA - Benefits'!L76-'3b- CBA - Costs'!M55</f>
        <v>0</v>
      </c>
      <c r="S56" s="343">
        <f>'3b - CBA - Benefits'!M76-'3b- CBA - Costs'!L55</f>
        <v>0</v>
      </c>
      <c r="T56" s="343">
        <f>'3b - CBA - Benefits'!N76-'3b- CBA - Costs'!N55</f>
        <v>0</v>
      </c>
      <c r="V56" s="208"/>
      <c r="W56" s="208"/>
      <c r="X56" s="418">
        <f>'3b - CBA - Benefits'!M75</f>
        <v>0</v>
      </c>
      <c r="Y56" s="343">
        <f t="shared" si="11"/>
        <v>0</v>
      </c>
      <c r="Z56" s="343">
        <f>'3b - CBA - Benefits'!L75</f>
        <v>0</v>
      </c>
      <c r="AA56" s="343">
        <f t="shared" si="12"/>
        <v>0</v>
      </c>
      <c r="AB56" s="343">
        <f>'3b - CBA - Benefits'!N75</f>
        <v>0</v>
      </c>
      <c r="AC56" s="343">
        <f t="shared" si="13"/>
        <v>0</v>
      </c>
    </row>
    <row r="57" spans="1:29" ht="19.95" customHeight="1" thickBot="1" x14ac:dyDescent="0.3">
      <c r="A57" s="356" t="s">
        <v>111</v>
      </c>
      <c r="B57" s="356"/>
      <c r="C57" s="366">
        <f t="shared" ref="C57:H57" si="14">SUM(C47:C56)</f>
        <v>0</v>
      </c>
      <c r="D57" s="367">
        <f t="shared" si="14"/>
        <v>0</v>
      </c>
      <c r="E57" s="368">
        <f t="shared" si="14"/>
        <v>0</v>
      </c>
      <c r="F57" s="369">
        <f t="shared" si="14"/>
        <v>0</v>
      </c>
      <c r="G57" s="367">
        <f t="shared" si="14"/>
        <v>0</v>
      </c>
      <c r="H57" s="367">
        <f t="shared" si="14"/>
        <v>0</v>
      </c>
      <c r="I57" s="171"/>
      <c r="J57" s="354" t="s">
        <v>118</v>
      </c>
      <c r="K57" s="425">
        <f>IF(AA58&lt;11,AA58,"Over 10 years")</f>
        <v>1</v>
      </c>
      <c r="L57" s="425">
        <f>IF(Y58&lt;11,Y58,"Over 10 years")</f>
        <v>1</v>
      </c>
      <c r="M57" s="426">
        <f>IF(AC58&lt;11,AC58,"Over 10 years")</f>
        <v>1</v>
      </c>
      <c r="N57" s="193"/>
      <c r="P57" s="208"/>
      <c r="Q57" s="345"/>
      <c r="R57" s="343"/>
      <c r="S57" s="343"/>
      <c r="T57" s="343"/>
      <c r="V57" s="208"/>
      <c r="W57" s="208"/>
      <c r="X57" s="418">
        <f>'3b - CBA - Benefits'!M76</f>
        <v>0</v>
      </c>
      <c r="Y57" s="343">
        <f t="shared" si="11"/>
        <v>0</v>
      </c>
      <c r="Z57" s="343">
        <f>'3b - CBA - Benefits'!L76</f>
        <v>0</v>
      </c>
      <c r="AA57" s="343">
        <f t="shared" si="12"/>
        <v>0</v>
      </c>
      <c r="AB57" s="343">
        <f>'3b - CBA - Benefits'!N76</f>
        <v>0</v>
      </c>
      <c r="AC57" s="343">
        <f t="shared" si="13"/>
        <v>0</v>
      </c>
    </row>
    <row r="58" spans="1:29" ht="60" customHeight="1" x14ac:dyDescent="0.25">
      <c r="A58" s="355"/>
      <c r="B58" s="355"/>
      <c r="C58" s="355"/>
      <c r="D58" s="355"/>
      <c r="E58" s="355"/>
      <c r="F58" s="355"/>
      <c r="G58" s="355"/>
      <c r="H58" s="355"/>
      <c r="I58" s="355"/>
      <c r="J58" s="355"/>
      <c r="K58" s="355"/>
      <c r="L58" s="355"/>
      <c r="M58" s="355"/>
      <c r="V58" s="208"/>
      <c r="W58" s="208"/>
      <c r="X58" s="208"/>
      <c r="Y58" s="429">
        <f>COUNTIF(Y48:Y57,"&lt;0")+1</f>
        <v>1</v>
      </c>
      <c r="Z58" s="427"/>
      <c r="AA58" s="429">
        <f>COUNTIF(AA48:AA57,"&lt;0")+1</f>
        <v>1</v>
      </c>
      <c r="AB58" s="428"/>
      <c r="AC58" s="429">
        <f>COUNTIF(AC48:AC57,"&lt;0")+1</f>
        <v>1</v>
      </c>
    </row>
    <row r="59" spans="1:29" ht="45" customHeight="1" x14ac:dyDescent="0.25">
      <c r="A59" s="590" t="s">
        <v>50</v>
      </c>
      <c r="B59" s="591"/>
      <c r="C59" s="466">
        <f>'3b- CBA - Costs'!B58</f>
        <v>0</v>
      </c>
      <c r="D59" s="467"/>
      <c r="E59" s="357"/>
      <c r="F59" s="357"/>
      <c r="G59" s="171"/>
      <c r="H59" s="171"/>
      <c r="I59" s="186"/>
      <c r="J59" s="171"/>
      <c r="K59" s="171"/>
      <c r="L59" s="171"/>
      <c r="M59" s="171"/>
      <c r="N59" s="171"/>
    </row>
    <row r="60" spans="1:29" ht="45" customHeight="1" x14ac:dyDescent="0.25">
      <c r="A60" s="590" t="s">
        <v>13</v>
      </c>
      <c r="B60" s="591"/>
      <c r="C60" s="466">
        <f>'3b- CBA - Costs'!B59</f>
        <v>0</v>
      </c>
      <c r="D60" s="467"/>
      <c r="E60" s="357"/>
      <c r="F60" s="357"/>
      <c r="G60" s="171"/>
      <c r="H60" s="171"/>
      <c r="I60" s="186"/>
      <c r="J60" s="171"/>
      <c r="K60" s="171"/>
      <c r="L60" s="171"/>
      <c r="M60" s="171"/>
      <c r="N60" s="171"/>
    </row>
    <row r="61" spans="1:29" ht="19.95" customHeight="1" x14ac:dyDescent="0.25">
      <c r="A61" s="359"/>
      <c r="B61" s="358"/>
      <c r="C61" s="592"/>
      <c r="D61" s="592"/>
      <c r="E61" s="592"/>
      <c r="F61" s="592"/>
      <c r="G61" s="592"/>
      <c r="H61" s="592"/>
      <c r="I61" s="221"/>
      <c r="J61" s="221"/>
      <c r="K61" s="221"/>
      <c r="L61" s="221"/>
      <c r="M61" s="221"/>
      <c r="N61" s="193"/>
    </row>
    <row r="62" spans="1:29" ht="22.5" customHeight="1" x14ac:dyDescent="0.25">
      <c r="A62" s="599" t="s">
        <v>100</v>
      </c>
      <c r="B62" s="602" t="s">
        <v>117</v>
      </c>
      <c r="C62" s="593" t="s">
        <v>113</v>
      </c>
      <c r="D62" s="594"/>
      <c r="E62" s="595"/>
      <c r="F62" s="593" t="s">
        <v>196</v>
      </c>
      <c r="G62" s="594"/>
      <c r="H62" s="595"/>
      <c r="I62" s="171"/>
      <c r="J62" s="171"/>
      <c r="K62" s="171"/>
      <c r="L62" s="171"/>
      <c r="M62" s="171"/>
      <c r="N62" s="171"/>
    </row>
    <row r="63" spans="1:29" ht="22.5" customHeight="1" thickBot="1" x14ac:dyDescent="0.3">
      <c r="A63" s="600"/>
      <c r="B63" s="603"/>
      <c r="C63" s="596"/>
      <c r="D63" s="597"/>
      <c r="E63" s="598"/>
      <c r="F63" s="596"/>
      <c r="G63" s="597"/>
      <c r="H63" s="598"/>
      <c r="I63" s="171"/>
      <c r="J63" s="171"/>
      <c r="K63" s="171"/>
      <c r="L63" s="171"/>
      <c r="M63" s="171"/>
      <c r="N63" s="171"/>
    </row>
    <row r="64" spans="1:29" ht="19.95" customHeight="1" thickBot="1" x14ac:dyDescent="0.3">
      <c r="A64" s="601"/>
      <c r="B64" s="604"/>
      <c r="C64" s="362" t="s">
        <v>96</v>
      </c>
      <c r="D64" s="363" t="s">
        <v>97</v>
      </c>
      <c r="E64" s="364" t="s">
        <v>101</v>
      </c>
      <c r="F64" s="363" t="s">
        <v>96</v>
      </c>
      <c r="G64" s="363" t="s">
        <v>97</v>
      </c>
      <c r="H64" s="364" t="s">
        <v>101</v>
      </c>
      <c r="I64" s="171"/>
      <c r="J64" s="341"/>
      <c r="K64" s="171"/>
      <c r="L64" s="171"/>
      <c r="M64" s="171"/>
      <c r="N64" s="171"/>
    </row>
    <row r="65" spans="1:29" ht="19.95" customHeight="1" thickBot="1" x14ac:dyDescent="0.3">
      <c r="A65" s="187">
        <v>1</v>
      </c>
      <c r="B65" s="201">
        <v>1</v>
      </c>
      <c r="C65" s="202">
        <f>'3b- CBA - Costs'!L64*B65</f>
        <v>0</v>
      </c>
      <c r="D65" s="365">
        <f>'3b- CBA - Costs'!M64*B65</f>
        <v>0</v>
      </c>
      <c r="E65" s="365">
        <f>'3b- CBA - Costs'!N64*B65</f>
        <v>0</v>
      </c>
      <c r="F65" s="202">
        <f>'3b - CBA - Benefits'!L92*B65</f>
        <v>0</v>
      </c>
      <c r="G65" s="365">
        <f>'3b - CBA - Benefits'!M92*B65</f>
        <v>0</v>
      </c>
      <c r="H65" s="365">
        <f>'3b - CBA - Benefits'!N92*B65</f>
        <v>0</v>
      </c>
      <c r="I65" s="171"/>
      <c r="J65" s="171"/>
      <c r="K65" s="171"/>
      <c r="L65" s="171"/>
      <c r="M65" s="171"/>
      <c r="N65" s="171"/>
      <c r="P65" s="342" t="s">
        <v>190</v>
      </c>
      <c r="Q65" s="342"/>
      <c r="R65" s="343">
        <f>'3b - CBA - Benefits'!L92-'3b- CBA - Costs'!M64</f>
        <v>0</v>
      </c>
      <c r="S65" s="343">
        <f>'3b - CBA - Benefits'!M92-'3b- CBA - Costs'!L64</f>
        <v>0</v>
      </c>
      <c r="T65" s="343">
        <f>'3b - CBA - Benefits'!N92-'3b- CBA - Costs'!N64</f>
        <v>0</v>
      </c>
      <c r="V65" s="588" t="s">
        <v>237</v>
      </c>
      <c r="W65" s="589"/>
      <c r="X65" s="418">
        <f>-('3b- CBA - Costs'!B64+'3b- CBA - Costs'!D64)</f>
        <v>0</v>
      </c>
      <c r="Y65" s="417"/>
      <c r="Z65" s="343">
        <f>-('3b- CBA - Costs'!C64+'3b- CBA - Costs'!E64)</f>
        <v>0</v>
      </c>
      <c r="AA65" s="342"/>
      <c r="AB65" s="342">
        <f>-('3b- CBA - Costs'!B64+'3b- CBA - Costs'!D64+'3b- CBA - Costs'!C64+'3b- CBA - Costs'!E64)/2</f>
        <v>0</v>
      </c>
      <c r="AC65" s="342"/>
    </row>
    <row r="66" spans="1:29" ht="19.95" customHeight="1" thickBot="1" x14ac:dyDescent="0.3">
      <c r="A66" s="187">
        <v>2</v>
      </c>
      <c r="B66" s="201">
        <f>B65/(1+$C$3)</f>
        <v>0.970873786407767</v>
      </c>
      <c r="C66" s="202">
        <f>'3b- CBA - Costs'!L65*B66</f>
        <v>0</v>
      </c>
      <c r="D66" s="365">
        <f>'3b- CBA - Costs'!M65*B66</f>
        <v>0</v>
      </c>
      <c r="E66" s="365">
        <f>'3b- CBA - Costs'!N65*B66</f>
        <v>0</v>
      </c>
      <c r="F66" s="202">
        <f>'3b - CBA - Benefits'!L93*B66</f>
        <v>0</v>
      </c>
      <c r="G66" s="365">
        <f>'3b - CBA - Benefits'!M93*B66</f>
        <v>0</v>
      </c>
      <c r="H66" s="365">
        <f>'3b - CBA - Benefits'!N93*B66</f>
        <v>0</v>
      </c>
      <c r="I66" s="171"/>
      <c r="J66" s="171"/>
      <c r="K66" s="171"/>
      <c r="L66" s="171"/>
      <c r="M66" s="171"/>
      <c r="N66" s="171"/>
      <c r="P66" s="342" t="s">
        <v>191</v>
      </c>
      <c r="Q66" s="342"/>
      <c r="R66" s="343">
        <f>'3b - CBA - Benefits'!L93-'3b- CBA - Costs'!M65</f>
        <v>0</v>
      </c>
      <c r="S66" s="343">
        <f>'3b - CBA - Benefits'!M93-'3b- CBA - Costs'!L65</f>
        <v>0</v>
      </c>
      <c r="T66" s="343">
        <f>'3b - CBA - Benefits'!N93-'3b- CBA - Costs'!N65</f>
        <v>0</v>
      </c>
      <c r="V66" s="588" t="s">
        <v>238</v>
      </c>
      <c r="W66" s="589"/>
      <c r="X66" s="418">
        <f>'3b - CBA - Benefits'!M92</f>
        <v>0</v>
      </c>
      <c r="Y66" s="343">
        <f>X65+X66</f>
        <v>0</v>
      </c>
      <c r="Z66" s="343">
        <f>'3b - CBA - Benefits'!L92</f>
        <v>0</v>
      </c>
      <c r="AA66" s="343">
        <f>Z65+Z66</f>
        <v>0</v>
      </c>
      <c r="AB66" s="343">
        <f>'3b - CBA - Benefits'!N92</f>
        <v>0</v>
      </c>
      <c r="AC66" s="343">
        <f>AB65+AB66</f>
        <v>0</v>
      </c>
    </row>
    <row r="67" spans="1:29" ht="19.95" customHeight="1" thickBot="1" x14ac:dyDescent="0.3">
      <c r="A67" s="187">
        <v>3</v>
      </c>
      <c r="B67" s="201">
        <f t="shared" ref="B67:B74" si="15">B66/(1+$C$3)</f>
        <v>0.94259590913375435</v>
      </c>
      <c r="C67" s="202">
        <f>'3b- CBA - Costs'!L66*B67</f>
        <v>0</v>
      </c>
      <c r="D67" s="365">
        <f>'3b- CBA - Costs'!M66*B67</f>
        <v>0</v>
      </c>
      <c r="E67" s="365">
        <f>'3b- CBA - Costs'!N66*B67</f>
        <v>0</v>
      </c>
      <c r="F67" s="202">
        <f>'3b - CBA - Benefits'!L94*B67</f>
        <v>0</v>
      </c>
      <c r="G67" s="365">
        <f>'3b - CBA - Benefits'!M94*B67</f>
        <v>0</v>
      </c>
      <c r="H67" s="365">
        <f>'3b - CBA - Benefits'!N94*B67</f>
        <v>0</v>
      </c>
      <c r="I67" s="171"/>
      <c r="J67" s="171"/>
      <c r="K67" s="171"/>
      <c r="L67" s="171"/>
      <c r="M67" s="171"/>
      <c r="N67" s="171"/>
      <c r="P67" s="336"/>
      <c r="Q67" s="344"/>
      <c r="R67" s="343">
        <f>'3b - CBA - Benefits'!L94-'3b- CBA - Costs'!M66</f>
        <v>0</v>
      </c>
      <c r="S67" s="343">
        <f>'3b - CBA - Benefits'!M94-'3b- CBA - Costs'!L66</f>
        <v>0</v>
      </c>
      <c r="T67" s="343">
        <f>'3b - CBA - Benefits'!N94-'3b- CBA - Costs'!N66</f>
        <v>0</v>
      </c>
      <c r="V67" s="208"/>
      <c r="W67" s="208"/>
      <c r="X67" s="418">
        <f>'3b - CBA - Benefits'!M93</f>
        <v>0</v>
      </c>
      <c r="Y67" s="343">
        <f>Y66+X67</f>
        <v>0</v>
      </c>
      <c r="Z67" s="343">
        <f>'3b - CBA - Benefits'!L93</f>
        <v>0</v>
      </c>
      <c r="AA67" s="343">
        <f>AA66+Z67</f>
        <v>0</v>
      </c>
      <c r="AB67" s="343">
        <f>'3b - CBA - Benefits'!N93</f>
        <v>0</v>
      </c>
      <c r="AC67" s="343">
        <f>AC66+AB67</f>
        <v>0</v>
      </c>
    </row>
    <row r="68" spans="1:29" ht="19.95" customHeight="1" thickBot="1" x14ac:dyDescent="0.3">
      <c r="A68" s="187">
        <v>4</v>
      </c>
      <c r="B68" s="201">
        <f t="shared" si="15"/>
        <v>0.9151416593531595</v>
      </c>
      <c r="C68" s="202">
        <f>'3b- CBA - Costs'!L67*B68</f>
        <v>0</v>
      </c>
      <c r="D68" s="365">
        <f>'3b- CBA - Costs'!M67*B68</f>
        <v>0</v>
      </c>
      <c r="E68" s="365">
        <f>'3b- CBA - Costs'!N67*B68</f>
        <v>0</v>
      </c>
      <c r="F68" s="202">
        <f>'3b - CBA - Benefits'!L95*B68</f>
        <v>0</v>
      </c>
      <c r="G68" s="365">
        <f>'3b - CBA - Benefits'!M95*B68</f>
        <v>0</v>
      </c>
      <c r="H68" s="365">
        <f>'3b - CBA - Benefits'!N95*B68</f>
        <v>0</v>
      </c>
      <c r="I68" s="171"/>
      <c r="J68" s="171"/>
      <c r="K68" s="171"/>
      <c r="L68" s="171"/>
      <c r="M68" s="171"/>
      <c r="N68" s="171"/>
      <c r="P68" s="208"/>
      <c r="Q68" s="345"/>
      <c r="R68" s="343">
        <f>'3b - CBA - Benefits'!L95-'3b- CBA - Costs'!M67</f>
        <v>0</v>
      </c>
      <c r="S68" s="343">
        <f>'3b - CBA - Benefits'!M95-'3b- CBA - Costs'!L67</f>
        <v>0</v>
      </c>
      <c r="T68" s="343">
        <f>'3b - CBA - Benefits'!N95-'3b- CBA - Costs'!N67</f>
        <v>0</v>
      </c>
      <c r="V68" s="208"/>
      <c r="W68" s="208"/>
      <c r="X68" s="418">
        <f>'3b - CBA - Benefits'!M94</f>
        <v>0</v>
      </c>
      <c r="Y68" s="343">
        <f t="shared" ref="Y68:Y75" si="16">Y67+X68</f>
        <v>0</v>
      </c>
      <c r="Z68" s="343">
        <f>'3b - CBA - Benefits'!L94</f>
        <v>0</v>
      </c>
      <c r="AA68" s="343">
        <f t="shared" ref="AA68:AA75" si="17">AA67+Z68</f>
        <v>0</v>
      </c>
      <c r="AB68" s="343">
        <f>'3b - CBA - Benefits'!N94</f>
        <v>0</v>
      </c>
      <c r="AC68" s="343">
        <f t="shared" ref="AC68:AC75" si="18">AC67+AB68</f>
        <v>0</v>
      </c>
    </row>
    <row r="69" spans="1:29" ht="19.95" customHeight="1" thickBot="1" x14ac:dyDescent="0.3">
      <c r="A69" s="187">
        <v>5</v>
      </c>
      <c r="B69" s="201">
        <f t="shared" si="15"/>
        <v>0.88848704791568878</v>
      </c>
      <c r="C69" s="202">
        <f>'3b- CBA - Costs'!L68*B69</f>
        <v>0</v>
      </c>
      <c r="D69" s="365">
        <f>'3b- CBA - Costs'!M68*B69</f>
        <v>0</v>
      </c>
      <c r="E69" s="365">
        <f>'3b- CBA - Costs'!N68*B69</f>
        <v>0</v>
      </c>
      <c r="F69" s="202">
        <f>'3b - CBA - Benefits'!L96*B69</f>
        <v>0</v>
      </c>
      <c r="G69" s="365">
        <f>'3b - CBA - Benefits'!M96*B69</f>
        <v>0</v>
      </c>
      <c r="H69" s="365">
        <f>'3b - CBA - Benefits'!N96*B69</f>
        <v>0</v>
      </c>
      <c r="I69" s="171"/>
      <c r="J69" s="171"/>
      <c r="K69" s="171"/>
      <c r="L69" s="171"/>
      <c r="M69" s="171"/>
      <c r="N69" s="171"/>
      <c r="P69" s="208"/>
      <c r="Q69" s="345"/>
      <c r="R69" s="343">
        <f>'3b - CBA - Benefits'!L96-'3b- CBA - Costs'!M68</f>
        <v>0</v>
      </c>
      <c r="S69" s="343">
        <f>'3b - CBA - Benefits'!M96-'3b- CBA - Costs'!L68</f>
        <v>0</v>
      </c>
      <c r="T69" s="343">
        <f>'3b - CBA - Benefits'!N96-'3b- CBA - Costs'!N68</f>
        <v>0</v>
      </c>
      <c r="V69" s="208"/>
      <c r="W69" s="208"/>
      <c r="X69" s="418">
        <f>'3b - CBA - Benefits'!M95</f>
        <v>0</v>
      </c>
      <c r="Y69" s="343">
        <f t="shared" si="16"/>
        <v>0</v>
      </c>
      <c r="Z69" s="343">
        <f>'3b - CBA - Benefits'!L95</f>
        <v>0</v>
      </c>
      <c r="AA69" s="343">
        <f t="shared" si="17"/>
        <v>0</v>
      </c>
      <c r="AB69" s="343">
        <f>'3b - CBA - Benefits'!N95</f>
        <v>0</v>
      </c>
      <c r="AC69" s="343">
        <f t="shared" si="18"/>
        <v>0</v>
      </c>
    </row>
    <row r="70" spans="1:29" ht="19.95" customHeight="1" thickBot="1" x14ac:dyDescent="0.3">
      <c r="A70" s="187">
        <v>6</v>
      </c>
      <c r="B70" s="201">
        <f t="shared" si="15"/>
        <v>0.86260878438416388</v>
      </c>
      <c r="C70" s="202">
        <f>'3b- CBA - Costs'!L69*B70</f>
        <v>0</v>
      </c>
      <c r="D70" s="365">
        <f>'3b- CBA - Costs'!M69*B70</f>
        <v>0</v>
      </c>
      <c r="E70" s="365">
        <f>'3b- CBA - Costs'!N69*B70</f>
        <v>0</v>
      </c>
      <c r="F70" s="202">
        <f>'3b - CBA - Benefits'!L97*B70</f>
        <v>0</v>
      </c>
      <c r="G70" s="365">
        <f>'3b - CBA - Benefits'!M97*B70</f>
        <v>0</v>
      </c>
      <c r="H70" s="365">
        <f>'3b - CBA - Benefits'!N97*B70</f>
        <v>0</v>
      </c>
      <c r="I70" s="171"/>
      <c r="J70" s="346"/>
      <c r="K70" s="179" t="s">
        <v>96</v>
      </c>
      <c r="L70" s="179" t="s">
        <v>97</v>
      </c>
      <c r="M70" s="180" t="s">
        <v>101</v>
      </c>
      <c r="N70" s="171"/>
      <c r="P70" s="208"/>
      <c r="Q70" s="345"/>
      <c r="R70" s="343">
        <f>'3b - CBA - Benefits'!L97-'3b- CBA - Costs'!M69</f>
        <v>0</v>
      </c>
      <c r="S70" s="343">
        <f>'3b - CBA - Benefits'!M97-'3b- CBA - Costs'!L69</f>
        <v>0</v>
      </c>
      <c r="T70" s="343">
        <f>'3b - CBA - Benefits'!N97-'3b- CBA - Costs'!N69</f>
        <v>0</v>
      </c>
      <c r="V70" s="208"/>
      <c r="W70" s="208"/>
      <c r="X70" s="418">
        <f>'3b - CBA - Benefits'!M96</f>
        <v>0</v>
      </c>
      <c r="Y70" s="343">
        <f t="shared" si="16"/>
        <v>0</v>
      </c>
      <c r="Z70" s="343">
        <f>'3b - CBA - Benefits'!L96</f>
        <v>0</v>
      </c>
      <c r="AA70" s="343">
        <f t="shared" si="17"/>
        <v>0</v>
      </c>
      <c r="AB70" s="343">
        <f>'3b - CBA - Benefits'!N96</f>
        <v>0</v>
      </c>
      <c r="AC70" s="343">
        <f t="shared" si="18"/>
        <v>0</v>
      </c>
    </row>
    <row r="71" spans="1:29" ht="19.95" customHeight="1" thickBot="1" x14ac:dyDescent="0.3">
      <c r="A71" s="187">
        <v>7</v>
      </c>
      <c r="B71" s="201">
        <f t="shared" si="15"/>
        <v>0.83748425668365423</v>
      </c>
      <c r="C71" s="202">
        <f>'3b- CBA - Costs'!L70*B71</f>
        <v>0</v>
      </c>
      <c r="D71" s="365">
        <f>'3b- CBA - Costs'!M70*B71</f>
        <v>0</v>
      </c>
      <c r="E71" s="365">
        <f>'3b- CBA - Costs'!N70*B71</f>
        <v>0</v>
      </c>
      <c r="F71" s="202">
        <f>'3b - CBA - Benefits'!L98*B71</f>
        <v>0</v>
      </c>
      <c r="G71" s="365">
        <f>'3b - CBA - Benefits'!M98*B71</f>
        <v>0</v>
      </c>
      <c r="H71" s="365">
        <f>'3b - CBA - Benefits'!N98*B71</f>
        <v>0</v>
      </c>
      <c r="I71" s="171"/>
      <c r="J71" s="347" t="s">
        <v>105</v>
      </c>
      <c r="K71" s="419">
        <f>F75-D75</f>
        <v>0</v>
      </c>
      <c r="L71" s="419">
        <f>G75-C75</f>
        <v>0</v>
      </c>
      <c r="M71" s="420">
        <f>H75-E75</f>
        <v>0</v>
      </c>
      <c r="N71" s="193"/>
      <c r="P71" s="208"/>
      <c r="Q71" s="345"/>
      <c r="R71" s="343">
        <f>'3b - CBA - Benefits'!L98-'3b- CBA - Costs'!M70</f>
        <v>0</v>
      </c>
      <c r="S71" s="343">
        <f>'3b - CBA - Benefits'!M98-'3b- CBA - Costs'!L70</f>
        <v>0</v>
      </c>
      <c r="T71" s="343">
        <f>'3b - CBA - Benefits'!N98-'3b- CBA - Costs'!N70</f>
        <v>0</v>
      </c>
      <c r="V71" s="208"/>
      <c r="W71" s="208"/>
      <c r="X71" s="418">
        <f>'3b - CBA - Benefits'!M97</f>
        <v>0</v>
      </c>
      <c r="Y71" s="343">
        <f t="shared" si="16"/>
        <v>0</v>
      </c>
      <c r="Z71" s="343">
        <f>'3b - CBA - Benefits'!L97</f>
        <v>0</v>
      </c>
      <c r="AA71" s="343">
        <f t="shared" si="17"/>
        <v>0</v>
      </c>
      <c r="AB71" s="343">
        <f>'3b - CBA - Benefits'!N97</f>
        <v>0</v>
      </c>
      <c r="AC71" s="343">
        <f t="shared" si="18"/>
        <v>0</v>
      </c>
    </row>
    <row r="72" spans="1:29" ht="19.95" customHeight="1" thickBot="1" x14ac:dyDescent="0.3">
      <c r="A72" s="187">
        <v>8</v>
      </c>
      <c r="B72" s="201">
        <f t="shared" si="15"/>
        <v>0.81309151134335356</v>
      </c>
      <c r="C72" s="202">
        <f>'3b- CBA - Costs'!L71*B72</f>
        <v>0</v>
      </c>
      <c r="D72" s="365">
        <f>'3b- CBA - Costs'!M71*B72</f>
        <v>0</v>
      </c>
      <c r="E72" s="365">
        <f>'3b- CBA - Costs'!N71*B72</f>
        <v>0</v>
      </c>
      <c r="F72" s="202">
        <f>'3b - CBA - Benefits'!L99*B72</f>
        <v>0</v>
      </c>
      <c r="G72" s="365">
        <f>'3b - CBA - Benefits'!M99*B72</f>
        <v>0</v>
      </c>
      <c r="H72" s="365">
        <f>'3b - CBA - Benefits'!N99*B72</f>
        <v>0</v>
      </c>
      <c r="I72" s="171"/>
      <c r="J72" s="347" t="s">
        <v>107</v>
      </c>
      <c r="K72" s="419" t="e">
        <f>D75/F75</f>
        <v>#DIV/0!</v>
      </c>
      <c r="L72" s="419" t="e">
        <f>C75/G75</f>
        <v>#DIV/0!</v>
      </c>
      <c r="M72" s="420" t="e">
        <f>E75/H75</f>
        <v>#DIV/0!</v>
      </c>
      <c r="N72" s="193"/>
      <c r="P72" s="208"/>
      <c r="Q72" s="345"/>
      <c r="R72" s="343">
        <f>'3b - CBA - Benefits'!L99-'3b- CBA - Costs'!M71</f>
        <v>0</v>
      </c>
      <c r="S72" s="343">
        <f>'3b - CBA - Benefits'!M99-'3b- CBA - Costs'!L71</f>
        <v>0</v>
      </c>
      <c r="T72" s="343">
        <f>'3b - CBA - Benefits'!N99-'3b- CBA - Costs'!N71</f>
        <v>0</v>
      </c>
      <c r="V72" s="208"/>
      <c r="W72" s="208"/>
      <c r="X72" s="418">
        <f>'3b - CBA - Benefits'!M98</f>
        <v>0</v>
      </c>
      <c r="Y72" s="343">
        <f t="shared" si="16"/>
        <v>0</v>
      </c>
      <c r="Z72" s="343">
        <f>'3b - CBA - Benefits'!L98</f>
        <v>0</v>
      </c>
      <c r="AA72" s="343">
        <f t="shared" si="17"/>
        <v>0</v>
      </c>
      <c r="AB72" s="343">
        <f>'3b - CBA - Benefits'!N98</f>
        <v>0</v>
      </c>
      <c r="AC72" s="343">
        <f t="shared" si="18"/>
        <v>0</v>
      </c>
    </row>
    <row r="73" spans="1:29" ht="19.95" customHeight="1" thickBot="1" x14ac:dyDescent="0.3">
      <c r="A73" s="187">
        <v>9</v>
      </c>
      <c r="B73" s="201">
        <f t="shared" si="15"/>
        <v>0.7894092343139355</v>
      </c>
      <c r="C73" s="202">
        <f>'3b- CBA - Costs'!L72*B73</f>
        <v>0</v>
      </c>
      <c r="D73" s="365">
        <f>'3b- CBA - Costs'!M72*B73</f>
        <v>0</v>
      </c>
      <c r="E73" s="365">
        <f>'3b- CBA - Costs'!N72*B73</f>
        <v>0</v>
      </c>
      <c r="F73" s="202">
        <f>'3b - CBA - Benefits'!L100*B73</f>
        <v>0</v>
      </c>
      <c r="G73" s="365">
        <f>'3b - CBA - Benefits'!M100*B73</f>
        <v>0</v>
      </c>
      <c r="H73" s="365">
        <f>'3b - CBA - Benefits'!N100*B73</f>
        <v>0</v>
      </c>
      <c r="I73" s="171"/>
      <c r="J73" s="347" t="s">
        <v>104</v>
      </c>
      <c r="K73" s="421" t="e">
        <f>IRR(R65:R75)</f>
        <v>#NUM!</v>
      </c>
      <c r="L73" s="421" t="e">
        <f>IRR(S65:S75)</f>
        <v>#NUM!</v>
      </c>
      <c r="M73" s="422" t="e">
        <f>IRR(T65:T75)</f>
        <v>#NUM!</v>
      </c>
      <c r="N73" s="193"/>
      <c r="P73" s="208"/>
      <c r="Q73" s="345"/>
      <c r="R73" s="343">
        <f>'3b - CBA - Benefits'!L100-'3b- CBA - Costs'!M72</f>
        <v>0</v>
      </c>
      <c r="S73" s="343">
        <f>'3b - CBA - Benefits'!M100-'3b- CBA - Costs'!L72</f>
        <v>0</v>
      </c>
      <c r="T73" s="343">
        <f>'3b - CBA - Benefits'!N100-'3b- CBA - Costs'!N72</f>
        <v>0</v>
      </c>
      <c r="V73" s="208"/>
      <c r="W73" s="208"/>
      <c r="X73" s="418">
        <f>'3b - CBA - Benefits'!M99</f>
        <v>0</v>
      </c>
      <c r="Y73" s="343">
        <f t="shared" si="16"/>
        <v>0</v>
      </c>
      <c r="Z73" s="343">
        <f>'3b - CBA - Benefits'!L99</f>
        <v>0</v>
      </c>
      <c r="AA73" s="343">
        <f t="shared" si="17"/>
        <v>0</v>
      </c>
      <c r="AB73" s="343">
        <f>'3b - CBA - Benefits'!N99</f>
        <v>0</v>
      </c>
      <c r="AC73" s="343">
        <f t="shared" si="18"/>
        <v>0</v>
      </c>
    </row>
    <row r="74" spans="1:29" ht="19.95" customHeight="1" thickBot="1" x14ac:dyDescent="0.3">
      <c r="A74" s="187">
        <v>10</v>
      </c>
      <c r="B74" s="201">
        <f t="shared" si="15"/>
        <v>0.76641673234362673</v>
      </c>
      <c r="C74" s="202">
        <f>'3b- CBA - Costs'!L73*B74</f>
        <v>0</v>
      </c>
      <c r="D74" s="365">
        <f>'3b- CBA - Costs'!M73*B74</f>
        <v>0</v>
      </c>
      <c r="E74" s="365">
        <f>'3b- CBA - Costs'!N73*B74</f>
        <v>0</v>
      </c>
      <c r="F74" s="202">
        <f>'3b - CBA - Benefits'!L101*B74</f>
        <v>0</v>
      </c>
      <c r="G74" s="365">
        <f>'3b - CBA - Benefits'!M101*B74</f>
        <v>0</v>
      </c>
      <c r="H74" s="365">
        <f>'3b - CBA - Benefits'!N101*B74</f>
        <v>0</v>
      </c>
      <c r="I74" s="171"/>
      <c r="J74" s="347" t="s">
        <v>106</v>
      </c>
      <c r="K74" s="423" t="e">
        <f>(F75-D75)/D75</f>
        <v>#DIV/0!</v>
      </c>
      <c r="L74" s="423" t="e">
        <f>(G75-C75)/C75</f>
        <v>#DIV/0!</v>
      </c>
      <c r="M74" s="424" t="e">
        <f>(H75-E75)/E75</f>
        <v>#DIV/0!</v>
      </c>
      <c r="N74" s="193"/>
      <c r="P74" s="208"/>
      <c r="Q74" s="345"/>
      <c r="R74" s="343">
        <f>'3b - CBA - Benefits'!L101-'3b- CBA - Costs'!M73</f>
        <v>0</v>
      </c>
      <c r="S74" s="343">
        <f>'3b - CBA - Benefits'!M101-'3b- CBA - Costs'!L73</f>
        <v>0</v>
      </c>
      <c r="T74" s="343">
        <f>'3b - CBA - Benefits'!N101-'3b- CBA - Costs'!N73</f>
        <v>0</v>
      </c>
      <c r="V74" s="208"/>
      <c r="W74" s="208"/>
      <c r="X74" s="418">
        <f>'3b - CBA - Benefits'!M100</f>
        <v>0</v>
      </c>
      <c r="Y74" s="343">
        <f t="shared" si="16"/>
        <v>0</v>
      </c>
      <c r="Z74" s="343">
        <f>'3b - CBA - Benefits'!L100</f>
        <v>0</v>
      </c>
      <c r="AA74" s="343">
        <f t="shared" si="17"/>
        <v>0</v>
      </c>
      <c r="AB74" s="343">
        <f>'3b - CBA - Benefits'!N100</f>
        <v>0</v>
      </c>
      <c r="AC74" s="343">
        <f t="shared" si="18"/>
        <v>0</v>
      </c>
    </row>
    <row r="75" spans="1:29" ht="19.95" customHeight="1" thickBot="1" x14ac:dyDescent="0.3">
      <c r="A75" s="356" t="s">
        <v>111</v>
      </c>
      <c r="B75" s="356"/>
      <c r="C75" s="366">
        <f t="shared" ref="C75:H75" si="19">SUM(C65:C74)</f>
        <v>0</v>
      </c>
      <c r="D75" s="367">
        <f t="shared" si="19"/>
        <v>0</v>
      </c>
      <c r="E75" s="368">
        <f t="shared" si="19"/>
        <v>0</v>
      </c>
      <c r="F75" s="369">
        <f t="shared" si="19"/>
        <v>0</v>
      </c>
      <c r="G75" s="367">
        <f t="shared" si="19"/>
        <v>0</v>
      </c>
      <c r="H75" s="367">
        <f t="shared" si="19"/>
        <v>0</v>
      </c>
      <c r="I75" s="171"/>
      <c r="J75" s="354" t="s">
        <v>118</v>
      </c>
      <c r="K75" s="425">
        <f>IF(AA76&lt;11,AA76,"Over 10 years")</f>
        <v>1</v>
      </c>
      <c r="L75" s="425">
        <f>IF(Y76&lt;11,Y76,"Over 10 years")</f>
        <v>1</v>
      </c>
      <c r="M75" s="426">
        <f>IF(AC76&lt;11,AC76,"Over 10 years")</f>
        <v>1</v>
      </c>
      <c r="N75" s="193"/>
      <c r="P75" s="208"/>
      <c r="Q75" s="345"/>
      <c r="R75" s="343"/>
      <c r="S75" s="343"/>
      <c r="T75" s="343"/>
      <c r="V75" s="208"/>
      <c r="W75" s="208"/>
      <c r="X75" s="418">
        <f>'3b - CBA - Benefits'!M101</f>
        <v>0</v>
      </c>
      <c r="Y75" s="343">
        <f t="shared" si="16"/>
        <v>0</v>
      </c>
      <c r="Z75" s="343">
        <f>'3b - CBA - Benefits'!L101</f>
        <v>0</v>
      </c>
      <c r="AA75" s="343">
        <f t="shared" si="17"/>
        <v>0</v>
      </c>
      <c r="AB75" s="343">
        <f>'3b - CBA - Benefits'!N101</f>
        <v>0</v>
      </c>
      <c r="AC75" s="343">
        <f t="shared" si="18"/>
        <v>0</v>
      </c>
    </row>
    <row r="76" spans="1:29" ht="60" customHeight="1" x14ac:dyDescent="0.25">
      <c r="A76" s="355"/>
      <c r="B76" s="355"/>
      <c r="C76" s="355"/>
      <c r="D76" s="355"/>
      <c r="E76" s="355"/>
      <c r="F76" s="355"/>
      <c r="G76" s="355"/>
      <c r="H76" s="355"/>
      <c r="I76" s="355"/>
      <c r="J76" s="355"/>
      <c r="K76" s="355"/>
      <c r="L76" s="355"/>
      <c r="M76" s="355"/>
      <c r="V76" s="208"/>
      <c r="W76" s="208"/>
      <c r="X76" s="208"/>
      <c r="Y76" s="429">
        <f>COUNTIF(Y66:Y75,"&lt;0")+1</f>
        <v>1</v>
      </c>
      <c r="Z76" s="427"/>
      <c r="AA76" s="429">
        <f>COUNTIF(AA66:AA75,"&lt;0")+1</f>
        <v>1</v>
      </c>
      <c r="AB76" s="428"/>
      <c r="AC76" s="429">
        <f>COUNTIF(AC66:AC75,"&lt;0")+1</f>
        <v>1</v>
      </c>
    </row>
    <row r="77" spans="1:29" ht="45" customHeight="1" x14ac:dyDescent="0.25">
      <c r="A77" s="590" t="s">
        <v>50</v>
      </c>
      <c r="B77" s="591"/>
      <c r="C77" s="466">
        <f>'3b- CBA - Costs'!B76</f>
        <v>0</v>
      </c>
      <c r="D77" s="467"/>
      <c r="E77" s="357"/>
      <c r="F77" s="357"/>
      <c r="G77" s="171"/>
      <c r="H77" s="171"/>
      <c r="I77" s="186"/>
      <c r="J77" s="171"/>
      <c r="K77" s="171"/>
      <c r="L77" s="171"/>
      <c r="M77" s="171"/>
      <c r="N77" s="171"/>
    </row>
    <row r="78" spans="1:29" ht="45" customHeight="1" x14ac:dyDescent="0.25">
      <c r="A78" s="590" t="s">
        <v>13</v>
      </c>
      <c r="B78" s="591"/>
      <c r="C78" s="466">
        <f>'3b- CBA - Costs'!B77</f>
        <v>0</v>
      </c>
      <c r="D78" s="467"/>
      <c r="E78" s="357"/>
      <c r="F78" s="357"/>
      <c r="G78" s="171"/>
      <c r="H78" s="171"/>
      <c r="I78" s="186"/>
      <c r="J78" s="171"/>
      <c r="K78" s="171"/>
      <c r="L78" s="171"/>
      <c r="M78" s="171"/>
      <c r="N78" s="171"/>
    </row>
    <row r="79" spans="1:29" ht="19.95" customHeight="1" x14ac:dyDescent="0.25">
      <c r="A79" s="359"/>
      <c r="B79" s="358"/>
      <c r="C79" s="592"/>
      <c r="D79" s="592"/>
      <c r="E79" s="592"/>
      <c r="F79" s="592"/>
      <c r="G79" s="592"/>
      <c r="H79" s="592"/>
      <c r="I79" s="221"/>
      <c r="J79" s="221"/>
      <c r="K79" s="221"/>
      <c r="L79" s="221"/>
      <c r="M79" s="221"/>
      <c r="N79" s="193"/>
    </row>
    <row r="80" spans="1:29" ht="22.5" customHeight="1" x14ac:dyDescent="0.25">
      <c r="A80" s="599" t="s">
        <v>100</v>
      </c>
      <c r="B80" s="602" t="s">
        <v>117</v>
      </c>
      <c r="C80" s="593" t="s">
        <v>113</v>
      </c>
      <c r="D80" s="594"/>
      <c r="E80" s="595"/>
      <c r="F80" s="593" t="s">
        <v>196</v>
      </c>
      <c r="G80" s="594"/>
      <c r="H80" s="595"/>
      <c r="I80" s="171"/>
      <c r="J80" s="171"/>
      <c r="K80" s="171"/>
      <c r="L80" s="171"/>
      <c r="M80" s="171"/>
      <c r="N80" s="171"/>
    </row>
    <row r="81" spans="1:29" ht="22.5" customHeight="1" thickBot="1" x14ac:dyDescent="0.3">
      <c r="A81" s="600"/>
      <c r="B81" s="603"/>
      <c r="C81" s="596"/>
      <c r="D81" s="597"/>
      <c r="E81" s="598"/>
      <c r="F81" s="596"/>
      <c r="G81" s="597"/>
      <c r="H81" s="598"/>
      <c r="I81" s="171"/>
      <c r="J81" s="171"/>
      <c r="K81" s="171"/>
      <c r="L81" s="171"/>
      <c r="M81" s="171"/>
      <c r="N81" s="171"/>
    </row>
    <row r="82" spans="1:29" ht="19.95" customHeight="1" thickBot="1" x14ac:dyDescent="0.3">
      <c r="A82" s="601"/>
      <c r="B82" s="604"/>
      <c r="C82" s="362" t="s">
        <v>96</v>
      </c>
      <c r="D82" s="363" t="s">
        <v>97</v>
      </c>
      <c r="E82" s="364" t="s">
        <v>101</v>
      </c>
      <c r="F82" s="363" t="s">
        <v>96</v>
      </c>
      <c r="G82" s="363" t="s">
        <v>97</v>
      </c>
      <c r="H82" s="364" t="s">
        <v>101</v>
      </c>
      <c r="I82" s="171"/>
      <c r="J82" s="341"/>
      <c r="K82" s="171"/>
      <c r="L82" s="171"/>
      <c r="M82" s="171"/>
      <c r="N82" s="171"/>
    </row>
    <row r="83" spans="1:29" ht="19.95" customHeight="1" thickBot="1" x14ac:dyDescent="0.3">
      <c r="A83" s="187">
        <v>1</v>
      </c>
      <c r="B83" s="201">
        <v>1</v>
      </c>
      <c r="C83" s="202">
        <f>'3b- CBA - Costs'!L82*B83</f>
        <v>0</v>
      </c>
      <c r="D83" s="365">
        <f>'3b- CBA - Costs'!M82*B83</f>
        <v>0</v>
      </c>
      <c r="E83" s="365">
        <f>'3b- CBA - Costs'!N82*B83</f>
        <v>0</v>
      </c>
      <c r="F83" s="202">
        <f>'3b - CBA - Benefits'!L117*B83</f>
        <v>0</v>
      </c>
      <c r="G83" s="365">
        <f>'3b - CBA - Benefits'!M117*B83</f>
        <v>0</v>
      </c>
      <c r="H83" s="365">
        <f>'3b - CBA - Benefits'!N117*B83</f>
        <v>0</v>
      </c>
      <c r="I83" s="171"/>
      <c r="J83" s="171"/>
      <c r="K83" s="171"/>
      <c r="L83" s="171"/>
      <c r="M83" s="171"/>
      <c r="N83" s="171"/>
      <c r="P83" s="342" t="s">
        <v>190</v>
      </c>
      <c r="Q83" s="342"/>
      <c r="R83" s="343">
        <f>'3b - CBA - Benefits'!L117-'3b- CBA - Costs'!M82</f>
        <v>0</v>
      </c>
      <c r="S83" s="343">
        <f>'3b - CBA - Benefits'!M117-'3b- CBA - Costs'!L82</f>
        <v>0</v>
      </c>
      <c r="T83" s="343">
        <f>'3b - CBA - Benefits'!N117-'3b- CBA - Costs'!N82</f>
        <v>0</v>
      </c>
      <c r="V83" s="588" t="s">
        <v>237</v>
      </c>
      <c r="W83" s="589"/>
      <c r="X83" s="418">
        <f>-('3b- CBA - Costs'!B82+'3b- CBA - Costs'!D82)</f>
        <v>0</v>
      </c>
      <c r="Y83" s="417"/>
      <c r="Z83" s="343">
        <f>-('3b- CBA - Costs'!C82+'3b- CBA - Costs'!E82)</f>
        <v>0</v>
      </c>
      <c r="AA83" s="342"/>
      <c r="AB83" s="342">
        <f>-('3b- CBA - Costs'!B82+'3b- CBA - Costs'!D82+'3b- CBA - Costs'!C82+'3b- CBA - Costs'!E82)/2</f>
        <v>0</v>
      </c>
      <c r="AC83" s="342"/>
    </row>
    <row r="84" spans="1:29" ht="19.95" customHeight="1" thickBot="1" x14ac:dyDescent="0.3">
      <c r="A84" s="187">
        <v>2</v>
      </c>
      <c r="B84" s="201">
        <f>B83/(1+$C$3)</f>
        <v>0.970873786407767</v>
      </c>
      <c r="C84" s="202">
        <f>'3b- CBA - Costs'!L83*B84</f>
        <v>0</v>
      </c>
      <c r="D84" s="365">
        <f>'3b- CBA - Costs'!M83*B84</f>
        <v>0</v>
      </c>
      <c r="E84" s="365">
        <f>'3b- CBA - Costs'!N83*B84</f>
        <v>0</v>
      </c>
      <c r="F84" s="202">
        <f>'3b - CBA - Benefits'!L118*B84</f>
        <v>0</v>
      </c>
      <c r="G84" s="365">
        <f>'3b - CBA - Benefits'!M118*B84</f>
        <v>0</v>
      </c>
      <c r="H84" s="365">
        <f>'3b - CBA - Benefits'!N118*B84</f>
        <v>0</v>
      </c>
      <c r="I84" s="171"/>
      <c r="J84" s="171"/>
      <c r="K84" s="171"/>
      <c r="L84" s="171"/>
      <c r="M84" s="171"/>
      <c r="N84" s="171"/>
      <c r="P84" s="342" t="s">
        <v>191</v>
      </c>
      <c r="Q84" s="342"/>
      <c r="R84" s="343">
        <f>'3b - CBA - Benefits'!L118-'3b- CBA - Costs'!M83</f>
        <v>0</v>
      </c>
      <c r="S84" s="343">
        <f>'3b - CBA - Benefits'!M118-'3b- CBA - Costs'!L83</f>
        <v>0</v>
      </c>
      <c r="T84" s="343">
        <f>'3b - CBA - Benefits'!N118-'3b- CBA - Costs'!N83</f>
        <v>0</v>
      </c>
      <c r="V84" s="588" t="s">
        <v>238</v>
      </c>
      <c r="W84" s="589"/>
      <c r="X84" s="418">
        <f>'3b - CBA - Benefits'!M117</f>
        <v>0</v>
      </c>
      <c r="Y84" s="343">
        <f>X83+X84</f>
        <v>0</v>
      </c>
      <c r="Z84" s="343">
        <f>'3b - CBA - Benefits'!L117</f>
        <v>0</v>
      </c>
      <c r="AA84" s="343">
        <f>Z83+Z84</f>
        <v>0</v>
      </c>
      <c r="AB84" s="343">
        <f>'3b - CBA - Benefits'!N117</f>
        <v>0</v>
      </c>
      <c r="AC84" s="343">
        <f>AB83+AB84</f>
        <v>0</v>
      </c>
    </row>
    <row r="85" spans="1:29" ht="19.95" customHeight="1" thickBot="1" x14ac:dyDescent="0.3">
      <c r="A85" s="187">
        <v>3</v>
      </c>
      <c r="B85" s="201">
        <f t="shared" ref="B85:B92" si="20">B84/(1+$C$3)</f>
        <v>0.94259590913375435</v>
      </c>
      <c r="C85" s="202">
        <f>'3b- CBA - Costs'!L84*B85</f>
        <v>0</v>
      </c>
      <c r="D85" s="365">
        <f>'3b- CBA - Costs'!M84*B85</f>
        <v>0</v>
      </c>
      <c r="E85" s="365">
        <f>'3b- CBA - Costs'!N84*B85</f>
        <v>0</v>
      </c>
      <c r="F85" s="202">
        <f>'3b - CBA - Benefits'!L119*B85</f>
        <v>0</v>
      </c>
      <c r="G85" s="365">
        <f>'3b - CBA - Benefits'!M119*B85</f>
        <v>0</v>
      </c>
      <c r="H85" s="365">
        <f>'3b - CBA - Benefits'!N119*B85</f>
        <v>0</v>
      </c>
      <c r="I85" s="171"/>
      <c r="J85" s="171"/>
      <c r="K85" s="171"/>
      <c r="L85" s="171"/>
      <c r="M85" s="171"/>
      <c r="N85" s="171"/>
      <c r="P85" s="336"/>
      <c r="Q85" s="344"/>
      <c r="R85" s="343">
        <f>'3b - CBA - Benefits'!L119-'3b- CBA - Costs'!M84</f>
        <v>0</v>
      </c>
      <c r="S85" s="343">
        <f>'3b - CBA - Benefits'!M119-'3b- CBA - Costs'!L84</f>
        <v>0</v>
      </c>
      <c r="T85" s="343">
        <f>'3b - CBA - Benefits'!N119-'3b- CBA - Costs'!N84</f>
        <v>0</v>
      </c>
      <c r="V85" s="208"/>
      <c r="W85" s="208"/>
      <c r="X85" s="418">
        <f>'3b - CBA - Benefits'!M118</f>
        <v>0</v>
      </c>
      <c r="Y85" s="343">
        <f>Y84+X85</f>
        <v>0</v>
      </c>
      <c r="Z85" s="343">
        <f>'3b - CBA - Benefits'!L118</f>
        <v>0</v>
      </c>
      <c r="AA85" s="343">
        <f>AA84+Z85</f>
        <v>0</v>
      </c>
      <c r="AB85" s="343">
        <f>'3b - CBA - Benefits'!N118</f>
        <v>0</v>
      </c>
      <c r="AC85" s="343">
        <f>AC84+AB85</f>
        <v>0</v>
      </c>
    </row>
    <row r="86" spans="1:29" ht="19.95" customHeight="1" thickBot="1" x14ac:dyDescent="0.3">
      <c r="A86" s="187">
        <v>4</v>
      </c>
      <c r="B86" s="201">
        <f t="shared" si="20"/>
        <v>0.9151416593531595</v>
      </c>
      <c r="C86" s="202">
        <f>'3b- CBA - Costs'!L85*B86</f>
        <v>0</v>
      </c>
      <c r="D86" s="365">
        <f>'3b- CBA - Costs'!M85*B86</f>
        <v>0</v>
      </c>
      <c r="E86" s="365">
        <f>'3b- CBA - Costs'!N85*B86</f>
        <v>0</v>
      </c>
      <c r="F86" s="202">
        <f>'3b - CBA - Benefits'!L120*B86</f>
        <v>0</v>
      </c>
      <c r="G86" s="365">
        <f>'3b - CBA - Benefits'!M120*B86</f>
        <v>0</v>
      </c>
      <c r="H86" s="365">
        <f>'3b - CBA - Benefits'!N120*B86</f>
        <v>0</v>
      </c>
      <c r="I86" s="171"/>
      <c r="J86" s="171"/>
      <c r="K86" s="171"/>
      <c r="L86" s="171"/>
      <c r="M86" s="171"/>
      <c r="N86" s="171"/>
      <c r="P86" s="208"/>
      <c r="Q86" s="345"/>
      <c r="R86" s="343">
        <f>'3b - CBA - Benefits'!L120-'3b- CBA - Costs'!M85</f>
        <v>0</v>
      </c>
      <c r="S86" s="343">
        <f>'3b - CBA - Benefits'!M120-'3b- CBA - Costs'!L85</f>
        <v>0</v>
      </c>
      <c r="T86" s="343">
        <f>'3b - CBA - Benefits'!N120-'3b- CBA - Costs'!N85</f>
        <v>0</v>
      </c>
      <c r="V86" s="208"/>
      <c r="W86" s="208"/>
      <c r="X86" s="418">
        <f>'3b - CBA - Benefits'!M119</f>
        <v>0</v>
      </c>
      <c r="Y86" s="343">
        <f t="shared" ref="Y86:Y93" si="21">Y85+X86</f>
        <v>0</v>
      </c>
      <c r="Z86" s="343">
        <f>'3b - CBA - Benefits'!L119</f>
        <v>0</v>
      </c>
      <c r="AA86" s="343">
        <f t="shared" ref="AA86:AA93" si="22">AA85+Z86</f>
        <v>0</v>
      </c>
      <c r="AB86" s="343">
        <f>'3b - CBA - Benefits'!N119</f>
        <v>0</v>
      </c>
      <c r="AC86" s="343">
        <f t="shared" ref="AC86:AC93" si="23">AC85+AB86</f>
        <v>0</v>
      </c>
    </row>
    <row r="87" spans="1:29" ht="19.95" customHeight="1" thickBot="1" x14ac:dyDescent="0.3">
      <c r="A87" s="187">
        <v>5</v>
      </c>
      <c r="B87" s="201">
        <f t="shared" si="20"/>
        <v>0.88848704791568878</v>
      </c>
      <c r="C87" s="202">
        <f>'3b- CBA - Costs'!L86*B87</f>
        <v>0</v>
      </c>
      <c r="D87" s="365">
        <f>'3b- CBA - Costs'!M86*B87</f>
        <v>0</v>
      </c>
      <c r="E87" s="365">
        <f>'3b- CBA - Costs'!N86*B87</f>
        <v>0</v>
      </c>
      <c r="F87" s="202">
        <f>'3b - CBA - Benefits'!L121*B87</f>
        <v>0</v>
      </c>
      <c r="G87" s="365">
        <f>'3b - CBA - Benefits'!M121*B87</f>
        <v>0</v>
      </c>
      <c r="H87" s="365">
        <f>'3b - CBA - Benefits'!N121*B87</f>
        <v>0</v>
      </c>
      <c r="I87" s="171"/>
      <c r="J87" s="171"/>
      <c r="K87" s="171"/>
      <c r="L87" s="171"/>
      <c r="M87" s="171"/>
      <c r="N87" s="171"/>
      <c r="P87" s="208"/>
      <c r="Q87" s="345"/>
      <c r="R87" s="343">
        <f>'3b - CBA - Benefits'!L121-'3b- CBA - Costs'!M86</f>
        <v>0</v>
      </c>
      <c r="S87" s="343">
        <f>'3b - CBA - Benefits'!M121-'3b- CBA - Costs'!L86</f>
        <v>0</v>
      </c>
      <c r="T87" s="343">
        <f>'3b - CBA - Benefits'!N121-'3b- CBA - Costs'!N86</f>
        <v>0</v>
      </c>
      <c r="V87" s="208"/>
      <c r="W87" s="208"/>
      <c r="X87" s="418">
        <f>'3b - CBA - Benefits'!M120</f>
        <v>0</v>
      </c>
      <c r="Y87" s="343">
        <f t="shared" si="21"/>
        <v>0</v>
      </c>
      <c r="Z87" s="343">
        <f>'3b - CBA - Benefits'!L120</f>
        <v>0</v>
      </c>
      <c r="AA87" s="343">
        <f t="shared" si="22"/>
        <v>0</v>
      </c>
      <c r="AB87" s="343">
        <f>'3b - CBA - Benefits'!N120</f>
        <v>0</v>
      </c>
      <c r="AC87" s="343">
        <f t="shared" si="23"/>
        <v>0</v>
      </c>
    </row>
    <row r="88" spans="1:29" ht="19.95" customHeight="1" thickBot="1" x14ac:dyDescent="0.3">
      <c r="A88" s="187">
        <v>6</v>
      </c>
      <c r="B88" s="201">
        <f t="shared" si="20"/>
        <v>0.86260878438416388</v>
      </c>
      <c r="C88" s="202">
        <f>'3b- CBA - Costs'!L87*B88</f>
        <v>0</v>
      </c>
      <c r="D88" s="365">
        <f>'3b- CBA - Costs'!M87*B88</f>
        <v>0</v>
      </c>
      <c r="E88" s="365">
        <f>'3b- CBA - Costs'!N87*B88</f>
        <v>0</v>
      </c>
      <c r="F88" s="202">
        <f>'3b - CBA - Benefits'!L122*B88</f>
        <v>0</v>
      </c>
      <c r="G88" s="365">
        <f>'3b - CBA - Benefits'!M122*B88</f>
        <v>0</v>
      </c>
      <c r="H88" s="365">
        <f>'3b - CBA - Benefits'!N122*B88</f>
        <v>0</v>
      </c>
      <c r="I88" s="171"/>
      <c r="J88" s="346"/>
      <c r="K88" s="179" t="s">
        <v>96</v>
      </c>
      <c r="L88" s="179" t="s">
        <v>97</v>
      </c>
      <c r="M88" s="180" t="s">
        <v>101</v>
      </c>
      <c r="N88" s="171"/>
      <c r="P88" s="208"/>
      <c r="Q88" s="345"/>
      <c r="R88" s="343">
        <f>'3b - CBA - Benefits'!L122-'3b- CBA - Costs'!M87</f>
        <v>0</v>
      </c>
      <c r="S88" s="343">
        <f>'3b - CBA - Benefits'!M122-'3b- CBA - Costs'!L87</f>
        <v>0</v>
      </c>
      <c r="T88" s="343">
        <f>'3b - CBA - Benefits'!N122-'3b- CBA - Costs'!N87</f>
        <v>0</v>
      </c>
      <c r="V88" s="208"/>
      <c r="W88" s="208"/>
      <c r="X88" s="418">
        <f>'3b - CBA - Benefits'!M121</f>
        <v>0</v>
      </c>
      <c r="Y88" s="343">
        <f t="shared" si="21"/>
        <v>0</v>
      </c>
      <c r="Z88" s="343">
        <f>'3b - CBA - Benefits'!L121</f>
        <v>0</v>
      </c>
      <c r="AA88" s="343">
        <f t="shared" si="22"/>
        <v>0</v>
      </c>
      <c r="AB88" s="343">
        <f>'3b - CBA - Benefits'!N121</f>
        <v>0</v>
      </c>
      <c r="AC88" s="343">
        <f t="shared" si="23"/>
        <v>0</v>
      </c>
    </row>
    <row r="89" spans="1:29" ht="19.95" customHeight="1" thickBot="1" x14ac:dyDescent="0.3">
      <c r="A89" s="187">
        <v>7</v>
      </c>
      <c r="B89" s="201">
        <f t="shared" si="20"/>
        <v>0.83748425668365423</v>
      </c>
      <c r="C89" s="202">
        <f>'3b- CBA - Costs'!L88*B89</f>
        <v>0</v>
      </c>
      <c r="D89" s="365">
        <f>'3b- CBA - Costs'!M88*B89</f>
        <v>0</v>
      </c>
      <c r="E89" s="365">
        <f>'3b- CBA - Costs'!N88*B89</f>
        <v>0</v>
      </c>
      <c r="F89" s="202">
        <f>'3b - CBA - Benefits'!L123*B89</f>
        <v>0</v>
      </c>
      <c r="G89" s="365">
        <f>'3b - CBA - Benefits'!M123*B89</f>
        <v>0</v>
      </c>
      <c r="H89" s="365">
        <f>'3b - CBA - Benefits'!N123*B89</f>
        <v>0</v>
      </c>
      <c r="I89" s="171"/>
      <c r="J89" s="347" t="s">
        <v>105</v>
      </c>
      <c r="K89" s="419">
        <f>F93-D93</f>
        <v>0</v>
      </c>
      <c r="L89" s="419">
        <f>G93-C93</f>
        <v>0</v>
      </c>
      <c r="M89" s="420">
        <f>H93-E93</f>
        <v>0</v>
      </c>
      <c r="N89" s="193"/>
      <c r="P89" s="208"/>
      <c r="Q89" s="345"/>
      <c r="R89" s="343">
        <f>'3b - CBA - Benefits'!L123-'3b- CBA - Costs'!M88</f>
        <v>0</v>
      </c>
      <c r="S89" s="343">
        <f>'3b - CBA - Benefits'!M123-'3b- CBA - Costs'!L88</f>
        <v>0</v>
      </c>
      <c r="T89" s="343">
        <f>'3b - CBA - Benefits'!N123-'3b- CBA - Costs'!N88</f>
        <v>0</v>
      </c>
      <c r="V89" s="208"/>
      <c r="W89" s="208"/>
      <c r="X89" s="418">
        <f>'3b - CBA - Benefits'!M122</f>
        <v>0</v>
      </c>
      <c r="Y89" s="343">
        <f t="shared" si="21"/>
        <v>0</v>
      </c>
      <c r="Z89" s="343">
        <f>'3b - CBA - Benefits'!L122</f>
        <v>0</v>
      </c>
      <c r="AA89" s="343">
        <f t="shared" si="22"/>
        <v>0</v>
      </c>
      <c r="AB89" s="343">
        <f>'3b - CBA - Benefits'!N122</f>
        <v>0</v>
      </c>
      <c r="AC89" s="343">
        <f t="shared" si="23"/>
        <v>0</v>
      </c>
    </row>
    <row r="90" spans="1:29" ht="19.95" customHeight="1" thickBot="1" x14ac:dyDescent="0.3">
      <c r="A90" s="187">
        <v>8</v>
      </c>
      <c r="B90" s="201">
        <f t="shared" si="20"/>
        <v>0.81309151134335356</v>
      </c>
      <c r="C90" s="202">
        <f>'3b- CBA - Costs'!L89*B90</f>
        <v>0</v>
      </c>
      <c r="D90" s="365">
        <f>'3b- CBA - Costs'!M89*B90</f>
        <v>0</v>
      </c>
      <c r="E90" s="365">
        <f>'3b- CBA - Costs'!N89*B90</f>
        <v>0</v>
      </c>
      <c r="F90" s="202">
        <f>'3b - CBA - Benefits'!L124*B90</f>
        <v>0</v>
      </c>
      <c r="G90" s="365">
        <f>'3b - CBA - Benefits'!M124*B90</f>
        <v>0</v>
      </c>
      <c r="H90" s="365">
        <f>'3b - CBA - Benefits'!N124*B90</f>
        <v>0</v>
      </c>
      <c r="I90" s="171"/>
      <c r="J90" s="347" t="s">
        <v>107</v>
      </c>
      <c r="K90" s="419" t="e">
        <f>D93/F93</f>
        <v>#DIV/0!</v>
      </c>
      <c r="L90" s="419" t="e">
        <f>C93/G93</f>
        <v>#DIV/0!</v>
      </c>
      <c r="M90" s="420" t="e">
        <f>E93/H93</f>
        <v>#DIV/0!</v>
      </c>
      <c r="N90" s="193"/>
      <c r="P90" s="208"/>
      <c r="Q90" s="345"/>
      <c r="R90" s="343">
        <f>'3b - CBA - Benefits'!L124-'3b- CBA - Costs'!M89</f>
        <v>0</v>
      </c>
      <c r="S90" s="343">
        <f>'3b - CBA - Benefits'!M124-'3b- CBA - Costs'!L89</f>
        <v>0</v>
      </c>
      <c r="T90" s="343">
        <f>'3b - CBA - Benefits'!N124-'3b- CBA - Costs'!N89</f>
        <v>0</v>
      </c>
      <c r="V90" s="208"/>
      <c r="W90" s="208"/>
      <c r="X90" s="418">
        <f>'3b - CBA - Benefits'!M123</f>
        <v>0</v>
      </c>
      <c r="Y90" s="343">
        <f t="shared" si="21"/>
        <v>0</v>
      </c>
      <c r="Z90" s="343">
        <f>'3b - CBA - Benefits'!L123</f>
        <v>0</v>
      </c>
      <c r="AA90" s="343">
        <f t="shared" si="22"/>
        <v>0</v>
      </c>
      <c r="AB90" s="343">
        <f>'3b - CBA - Benefits'!N123</f>
        <v>0</v>
      </c>
      <c r="AC90" s="343">
        <f t="shared" si="23"/>
        <v>0</v>
      </c>
    </row>
    <row r="91" spans="1:29" ht="19.95" customHeight="1" thickBot="1" x14ac:dyDescent="0.3">
      <c r="A91" s="187">
        <v>9</v>
      </c>
      <c r="B91" s="201">
        <f t="shared" si="20"/>
        <v>0.7894092343139355</v>
      </c>
      <c r="C91" s="202">
        <f>'3b- CBA - Costs'!L90*B91</f>
        <v>0</v>
      </c>
      <c r="D91" s="365">
        <f>'3b- CBA - Costs'!M90*B91</f>
        <v>0</v>
      </c>
      <c r="E91" s="365">
        <f>'3b- CBA - Costs'!N90*B91</f>
        <v>0</v>
      </c>
      <c r="F91" s="202">
        <f>'3b - CBA - Benefits'!L125*B91</f>
        <v>0</v>
      </c>
      <c r="G91" s="365">
        <f>'3b - CBA - Benefits'!M125*B91</f>
        <v>0</v>
      </c>
      <c r="H91" s="365">
        <f>'3b - CBA - Benefits'!N125*B91</f>
        <v>0</v>
      </c>
      <c r="I91" s="171"/>
      <c r="J91" s="347" t="s">
        <v>104</v>
      </c>
      <c r="K91" s="421" t="e">
        <f>IRR(R83:R93)</f>
        <v>#NUM!</v>
      </c>
      <c r="L91" s="421" t="e">
        <f>IRR(S83:S93)</f>
        <v>#NUM!</v>
      </c>
      <c r="M91" s="422" t="e">
        <f>IRR(T83:T93)</f>
        <v>#NUM!</v>
      </c>
      <c r="N91" s="193"/>
      <c r="P91" s="208"/>
      <c r="Q91" s="345"/>
      <c r="R91" s="343">
        <f>'3b - CBA - Benefits'!L125-'3b- CBA - Costs'!M90</f>
        <v>0</v>
      </c>
      <c r="S91" s="343">
        <f>'3b - CBA - Benefits'!M125-'3b- CBA - Costs'!L90</f>
        <v>0</v>
      </c>
      <c r="T91" s="343">
        <f>'3b - CBA - Benefits'!N125-'3b- CBA - Costs'!N90</f>
        <v>0</v>
      </c>
      <c r="V91" s="208"/>
      <c r="W91" s="208"/>
      <c r="X91" s="418">
        <f>'3b - CBA - Benefits'!M124</f>
        <v>0</v>
      </c>
      <c r="Y91" s="343">
        <f t="shared" si="21"/>
        <v>0</v>
      </c>
      <c r="Z91" s="343">
        <f>'3b - CBA - Benefits'!L124</f>
        <v>0</v>
      </c>
      <c r="AA91" s="343">
        <f t="shared" si="22"/>
        <v>0</v>
      </c>
      <c r="AB91" s="343">
        <f>'3b - CBA - Benefits'!N124</f>
        <v>0</v>
      </c>
      <c r="AC91" s="343">
        <f t="shared" si="23"/>
        <v>0</v>
      </c>
    </row>
    <row r="92" spans="1:29" ht="19.95" customHeight="1" thickBot="1" x14ac:dyDescent="0.3">
      <c r="A92" s="187">
        <v>10</v>
      </c>
      <c r="B92" s="201">
        <f t="shared" si="20"/>
        <v>0.76641673234362673</v>
      </c>
      <c r="C92" s="202">
        <f>'3b- CBA - Costs'!L91*B92</f>
        <v>0</v>
      </c>
      <c r="D92" s="365">
        <f>'3b- CBA - Costs'!M91*B92</f>
        <v>0</v>
      </c>
      <c r="E92" s="365">
        <f>'3b- CBA - Costs'!N91*B92</f>
        <v>0</v>
      </c>
      <c r="F92" s="202">
        <f>'3b - CBA - Benefits'!L126*B92</f>
        <v>0</v>
      </c>
      <c r="G92" s="365">
        <f>'3b - CBA - Benefits'!M126*B92</f>
        <v>0</v>
      </c>
      <c r="H92" s="365">
        <f>'3b - CBA - Benefits'!N126*B92</f>
        <v>0</v>
      </c>
      <c r="I92" s="171"/>
      <c r="J92" s="347" t="s">
        <v>106</v>
      </c>
      <c r="K92" s="423" t="e">
        <f>(F93-D93)/D93</f>
        <v>#DIV/0!</v>
      </c>
      <c r="L92" s="423" t="e">
        <f>(G93-C93)/C93</f>
        <v>#DIV/0!</v>
      </c>
      <c r="M92" s="424" t="e">
        <f>(H93-E93)/E93</f>
        <v>#DIV/0!</v>
      </c>
      <c r="N92" s="193"/>
      <c r="P92" s="208"/>
      <c r="Q92" s="345"/>
      <c r="R92" s="343">
        <f>'3b - CBA - Benefits'!L126-'3b- CBA - Costs'!M91</f>
        <v>0</v>
      </c>
      <c r="S92" s="343">
        <f>'3b - CBA - Benefits'!M126-'3b- CBA - Costs'!L91</f>
        <v>0</v>
      </c>
      <c r="T92" s="343">
        <f>'3b - CBA - Benefits'!N126-'3b- CBA - Costs'!N91</f>
        <v>0</v>
      </c>
      <c r="V92" s="208"/>
      <c r="W92" s="208"/>
      <c r="X92" s="418">
        <f>'3b - CBA - Benefits'!M125</f>
        <v>0</v>
      </c>
      <c r="Y92" s="343">
        <f t="shared" si="21"/>
        <v>0</v>
      </c>
      <c r="Z92" s="343">
        <f>'3b - CBA - Benefits'!L125</f>
        <v>0</v>
      </c>
      <c r="AA92" s="343">
        <f t="shared" si="22"/>
        <v>0</v>
      </c>
      <c r="AB92" s="343">
        <f>'3b - CBA - Benefits'!N125</f>
        <v>0</v>
      </c>
      <c r="AC92" s="343">
        <f t="shared" si="23"/>
        <v>0</v>
      </c>
    </row>
    <row r="93" spans="1:29" ht="19.95" customHeight="1" thickBot="1" x14ac:dyDescent="0.3">
      <c r="A93" s="356" t="s">
        <v>111</v>
      </c>
      <c r="B93" s="356"/>
      <c r="C93" s="366">
        <f t="shared" ref="C93:H93" si="24">SUM(C83:C92)</f>
        <v>0</v>
      </c>
      <c r="D93" s="367">
        <f t="shared" si="24"/>
        <v>0</v>
      </c>
      <c r="E93" s="368">
        <f t="shared" si="24"/>
        <v>0</v>
      </c>
      <c r="F93" s="369">
        <f t="shared" si="24"/>
        <v>0</v>
      </c>
      <c r="G93" s="367">
        <f t="shared" si="24"/>
        <v>0</v>
      </c>
      <c r="H93" s="367">
        <f t="shared" si="24"/>
        <v>0</v>
      </c>
      <c r="I93" s="171"/>
      <c r="J93" s="354" t="s">
        <v>118</v>
      </c>
      <c r="K93" s="425">
        <f>IF(AA94&lt;11,AA94,"Over 10 years")</f>
        <v>1</v>
      </c>
      <c r="L93" s="425">
        <f>IF(Y94&lt;11,Y94,"Over 10 years")</f>
        <v>1</v>
      </c>
      <c r="M93" s="426">
        <f>IF(AC94&lt;11,AC94,"Over 10 years")</f>
        <v>1</v>
      </c>
      <c r="N93" s="193"/>
      <c r="P93" s="208"/>
      <c r="Q93" s="345"/>
      <c r="R93" s="343"/>
      <c r="S93" s="343"/>
      <c r="T93" s="343"/>
      <c r="V93" s="208"/>
      <c r="W93" s="208"/>
      <c r="X93" s="418">
        <f>'3b - CBA - Benefits'!M126</f>
        <v>0</v>
      </c>
      <c r="Y93" s="343">
        <f t="shared" si="21"/>
        <v>0</v>
      </c>
      <c r="Z93" s="343">
        <f>'3b - CBA - Benefits'!L126</f>
        <v>0</v>
      </c>
      <c r="AA93" s="343">
        <f t="shared" si="22"/>
        <v>0</v>
      </c>
      <c r="AB93" s="343">
        <f>'3b - CBA - Benefits'!N126</f>
        <v>0</v>
      </c>
      <c r="AC93" s="343">
        <f t="shared" si="23"/>
        <v>0</v>
      </c>
    </row>
    <row r="94" spans="1:29" ht="60" customHeight="1" x14ac:dyDescent="0.25">
      <c r="V94" s="208"/>
      <c r="W94" s="208"/>
      <c r="X94" s="208"/>
      <c r="Y94" s="429">
        <f>COUNTIF(Y84:Y93,"&lt;0")+1</f>
        <v>1</v>
      </c>
      <c r="Z94" s="427"/>
      <c r="AA94" s="429">
        <f>COUNTIF(AA84:AA93,"&lt;0")+1</f>
        <v>1</v>
      </c>
      <c r="AB94" s="428"/>
      <c r="AC94" s="429">
        <f>COUNTIF(AC84:AC93,"&lt;0")+1</f>
        <v>1</v>
      </c>
    </row>
    <row r="95" spans="1:29" ht="45" customHeight="1" x14ac:dyDescent="0.25">
      <c r="A95" s="590" t="s">
        <v>50</v>
      </c>
      <c r="B95" s="591"/>
      <c r="C95" s="466">
        <f>'3b- CBA - Costs'!B94</f>
        <v>0</v>
      </c>
      <c r="D95" s="467"/>
      <c r="E95" s="357"/>
      <c r="F95" s="357"/>
      <c r="G95" s="171"/>
      <c r="H95" s="171"/>
      <c r="I95" s="186"/>
      <c r="J95" s="171"/>
      <c r="K95" s="171"/>
      <c r="L95" s="171"/>
      <c r="M95" s="171"/>
      <c r="N95" s="171"/>
    </row>
    <row r="96" spans="1:29" ht="45" customHeight="1" x14ac:dyDescent="0.25">
      <c r="A96" s="590" t="s">
        <v>13</v>
      </c>
      <c r="B96" s="591"/>
      <c r="C96" s="466">
        <f>'3b- CBA - Costs'!B95</f>
        <v>0</v>
      </c>
      <c r="D96" s="467"/>
      <c r="E96" s="357"/>
      <c r="F96" s="357"/>
      <c r="G96" s="171"/>
      <c r="H96" s="171"/>
      <c r="I96" s="186"/>
      <c r="J96" s="171"/>
      <c r="K96" s="171"/>
      <c r="L96" s="171"/>
      <c r="M96" s="171"/>
      <c r="N96" s="171"/>
    </row>
    <row r="97" spans="1:29" ht="19.95" customHeight="1" x14ac:dyDescent="0.25">
      <c r="A97" s="359"/>
      <c r="B97" s="358"/>
      <c r="C97" s="592"/>
      <c r="D97" s="592"/>
      <c r="E97" s="592"/>
      <c r="F97" s="592"/>
      <c r="G97" s="592"/>
      <c r="H97" s="592"/>
      <c r="I97" s="221"/>
      <c r="J97" s="221"/>
      <c r="K97" s="221"/>
      <c r="L97" s="221"/>
      <c r="M97" s="221"/>
      <c r="N97" s="193"/>
    </row>
    <row r="98" spans="1:29" ht="22.5" customHeight="1" x14ac:dyDescent="0.25">
      <c r="A98" s="599" t="s">
        <v>100</v>
      </c>
      <c r="B98" s="602" t="s">
        <v>117</v>
      </c>
      <c r="C98" s="593" t="s">
        <v>113</v>
      </c>
      <c r="D98" s="594"/>
      <c r="E98" s="595"/>
      <c r="F98" s="593" t="s">
        <v>196</v>
      </c>
      <c r="G98" s="594"/>
      <c r="H98" s="595"/>
      <c r="I98" s="171"/>
      <c r="J98" s="171"/>
      <c r="K98" s="171"/>
      <c r="L98" s="171"/>
      <c r="M98" s="171"/>
      <c r="N98" s="171"/>
    </row>
    <row r="99" spans="1:29" ht="22.5" customHeight="1" thickBot="1" x14ac:dyDescent="0.3">
      <c r="A99" s="600"/>
      <c r="B99" s="603"/>
      <c r="C99" s="596"/>
      <c r="D99" s="597"/>
      <c r="E99" s="598"/>
      <c r="F99" s="596"/>
      <c r="G99" s="597"/>
      <c r="H99" s="598"/>
      <c r="I99" s="171"/>
      <c r="J99" s="171"/>
      <c r="K99" s="171"/>
      <c r="L99" s="171"/>
      <c r="M99" s="171"/>
      <c r="N99" s="171"/>
    </row>
    <row r="100" spans="1:29" ht="19.95" customHeight="1" thickBot="1" x14ac:dyDescent="0.3">
      <c r="A100" s="601"/>
      <c r="B100" s="604"/>
      <c r="C100" s="362" t="s">
        <v>96</v>
      </c>
      <c r="D100" s="363" t="s">
        <v>97</v>
      </c>
      <c r="E100" s="364" t="s">
        <v>101</v>
      </c>
      <c r="F100" s="363" t="s">
        <v>96</v>
      </c>
      <c r="G100" s="363" t="s">
        <v>97</v>
      </c>
      <c r="H100" s="364" t="s">
        <v>101</v>
      </c>
      <c r="I100" s="171"/>
      <c r="J100" s="341"/>
      <c r="K100" s="171"/>
      <c r="L100" s="171"/>
      <c r="M100" s="171"/>
      <c r="N100" s="171"/>
    </row>
    <row r="101" spans="1:29" ht="19.95" customHeight="1" thickBot="1" x14ac:dyDescent="0.3">
      <c r="A101" s="187">
        <v>1</v>
      </c>
      <c r="B101" s="201">
        <v>1</v>
      </c>
      <c r="C101" s="202">
        <f>'3b- CBA - Costs'!L100*B101</f>
        <v>0</v>
      </c>
      <c r="D101" s="365">
        <f>'3b- CBA - Costs'!M100*B101</f>
        <v>0</v>
      </c>
      <c r="E101" s="365">
        <f>'3b- CBA - Costs'!N100*B101</f>
        <v>0</v>
      </c>
      <c r="F101" s="202">
        <f>'3b - CBA - Benefits'!L142*B101</f>
        <v>0</v>
      </c>
      <c r="G101" s="365">
        <f>'3b - CBA - Benefits'!M142*B101</f>
        <v>0</v>
      </c>
      <c r="H101" s="365">
        <f>'3b - CBA - Benefits'!N142*B101</f>
        <v>0</v>
      </c>
      <c r="I101" s="171"/>
      <c r="J101" s="171"/>
      <c r="K101" s="171"/>
      <c r="L101" s="171"/>
      <c r="M101" s="171"/>
      <c r="N101" s="171"/>
      <c r="P101" s="342" t="s">
        <v>190</v>
      </c>
      <c r="Q101" s="342"/>
      <c r="R101" s="343">
        <f>'3b - CBA - Benefits'!L142-'3b- CBA - Costs'!M100</f>
        <v>0</v>
      </c>
      <c r="S101" s="343">
        <f>'3b - CBA - Benefits'!M142-'3b- CBA - Costs'!L100</f>
        <v>0</v>
      </c>
      <c r="T101" s="343">
        <f>'3b - CBA - Benefits'!N142-'3b- CBA - Costs'!N100</f>
        <v>0</v>
      </c>
      <c r="V101" s="588" t="s">
        <v>237</v>
      </c>
      <c r="W101" s="589"/>
      <c r="X101" s="418">
        <f>-('3b- CBA - Costs'!B100+'3b- CBA - Costs'!D100)</f>
        <v>0</v>
      </c>
      <c r="Y101" s="417"/>
      <c r="Z101" s="343">
        <f>-('3b- CBA - Costs'!C100+'3b- CBA - Costs'!E100)</f>
        <v>0</v>
      </c>
      <c r="AA101" s="342"/>
      <c r="AB101" s="342">
        <f>-('3b- CBA - Costs'!B100+'3b- CBA - Costs'!D100+'3b- CBA - Costs'!C100+'3b- CBA - Costs'!E100)/2</f>
        <v>0</v>
      </c>
      <c r="AC101" s="342"/>
    </row>
    <row r="102" spans="1:29" ht="19.95" customHeight="1" thickBot="1" x14ac:dyDescent="0.3">
      <c r="A102" s="187">
        <v>2</v>
      </c>
      <c r="B102" s="201">
        <f>B101/(1+$C$3)</f>
        <v>0.970873786407767</v>
      </c>
      <c r="C102" s="202">
        <f>'3b- CBA - Costs'!L101*B102</f>
        <v>0</v>
      </c>
      <c r="D102" s="365">
        <f>'3b- CBA - Costs'!M101*B102</f>
        <v>0</v>
      </c>
      <c r="E102" s="365">
        <f>'3b- CBA - Costs'!N101*B102</f>
        <v>0</v>
      </c>
      <c r="F102" s="202">
        <f>'3b - CBA - Benefits'!L143*B102</f>
        <v>0</v>
      </c>
      <c r="G102" s="365">
        <f>'3b - CBA - Benefits'!M143*B102</f>
        <v>0</v>
      </c>
      <c r="H102" s="365">
        <f>'3b - CBA - Benefits'!N143*B102</f>
        <v>0</v>
      </c>
      <c r="I102" s="171"/>
      <c r="J102" s="171"/>
      <c r="K102" s="171"/>
      <c r="L102" s="171"/>
      <c r="M102" s="171"/>
      <c r="N102" s="171"/>
      <c r="P102" s="342" t="s">
        <v>191</v>
      </c>
      <c r="Q102" s="342"/>
      <c r="R102" s="343">
        <f>'3b - CBA - Benefits'!L143-'3b- CBA - Costs'!M101</f>
        <v>0</v>
      </c>
      <c r="S102" s="343">
        <f>'3b - CBA - Benefits'!M143-'3b- CBA - Costs'!L101</f>
        <v>0</v>
      </c>
      <c r="T102" s="343">
        <f>'3b - CBA - Benefits'!N143-'3b- CBA - Costs'!N101</f>
        <v>0</v>
      </c>
      <c r="V102" s="588" t="s">
        <v>238</v>
      </c>
      <c r="W102" s="589"/>
      <c r="X102" s="418">
        <f>'3b - CBA - Benefits'!M142</f>
        <v>0</v>
      </c>
      <c r="Y102" s="343">
        <f>X101+X102</f>
        <v>0</v>
      </c>
      <c r="Z102" s="343">
        <f>'3b - CBA - Benefits'!L142</f>
        <v>0</v>
      </c>
      <c r="AA102" s="343">
        <f>Z101+Z102</f>
        <v>0</v>
      </c>
      <c r="AB102" s="343">
        <f>'3b - CBA - Benefits'!N142</f>
        <v>0</v>
      </c>
      <c r="AC102" s="343">
        <f>AB101+AB102</f>
        <v>0</v>
      </c>
    </row>
    <row r="103" spans="1:29" ht="19.95" customHeight="1" thickBot="1" x14ac:dyDescent="0.3">
      <c r="A103" s="187">
        <v>3</v>
      </c>
      <c r="B103" s="201">
        <f t="shared" ref="B103:B110" si="25">B102/(1+$C$3)</f>
        <v>0.94259590913375435</v>
      </c>
      <c r="C103" s="202">
        <f>'3b- CBA - Costs'!L102*B103</f>
        <v>0</v>
      </c>
      <c r="D103" s="365">
        <f>'3b- CBA - Costs'!M102*B103</f>
        <v>0</v>
      </c>
      <c r="E103" s="365">
        <f>'3b- CBA - Costs'!N102*B103</f>
        <v>0</v>
      </c>
      <c r="F103" s="202">
        <f>'3b - CBA - Benefits'!L144*B103</f>
        <v>0</v>
      </c>
      <c r="G103" s="365">
        <f>'3b - CBA - Benefits'!M144*B103</f>
        <v>0</v>
      </c>
      <c r="H103" s="365">
        <f>'3b - CBA - Benefits'!N144*B103</f>
        <v>0</v>
      </c>
      <c r="I103" s="171"/>
      <c r="J103" s="171"/>
      <c r="K103" s="171"/>
      <c r="L103" s="171"/>
      <c r="M103" s="171"/>
      <c r="N103" s="171"/>
      <c r="P103" s="336"/>
      <c r="Q103" s="344"/>
      <c r="R103" s="343">
        <f>'3b - CBA - Benefits'!L144-'3b- CBA - Costs'!M102</f>
        <v>0</v>
      </c>
      <c r="S103" s="343">
        <f>'3b - CBA - Benefits'!M144-'3b- CBA - Costs'!L102</f>
        <v>0</v>
      </c>
      <c r="T103" s="343">
        <f>'3b - CBA - Benefits'!N144-'3b- CBA - Costs'!N102</f>
        <v>0</v>
      </c>
      <c r="V103" s="208"/>
      <c r="W103" s="208"/>
      <c r="X103" s="418">
        <f>'3b - CBA - Benefits'!M143</f>
        <v>0</v>
      </c>
      <c r="Y103" s="343">
        <f>Y102+X103</f>
        <v>0</v>
      </c>
      <c r="Z103" s="343">
        <f>'3b - CBA - Benefits'!L143</f>
        <v>0</v>
      </c>
      <c r="AA103" s="343">
        <f>AA102+Z103</f>
        <v>0</v>
      </c>
      <c r="AB103" s="343">
        <f>'3b - CBA - Benefits'!N143</f>
        <v>0</v>
      </c>
      <c r="AC103" s="343">
        <f>AC102+AB103</f>
        <v>0</v>
      </c>
    </row>
    <row r="104" spans="1:29" ht="19.95" customHeight="1" thickBot="1" x14ac:dyDescent="0.3">
      <c r="A104" s="187">
        <v>4</v>
      </c>
      <c r="B104" s="201">
        <f t="shared" si="25"/>
        <v>0.9151416593531595</v>
      </c>
      <c r="C104" s="202">
        <f>'3b- CBA - Costs'!L103*B104</f>
        <v>0</v>
      </c>
      <c r="D104" s="365">
        <f>'3b- CBA - Costs'!M103*B104</f>
        <v>0</v>
      </c>
      <c r="E104" s="365">
        <f>'3b- CBA - Costs'!N103*B104</f>
        <v>0</v>
      </c>
      <c r="F104" s="202">
        <f>'3b - CBA - Benefits'!L145*B104</f>
        <v>0</v>
      </c>
      <c r="G104" s="365">
        <f>'3b - CBA - Benefits'!M145*B104</f>
        <v>0</v>
      </c>
      <c r="H104" s="365">
        <f>'3b - CBA - Benefits'!N145*B104</f>
        <v>0</v>
      </c>
      <c r="I104" s="171"/>
      <c r="J104" s="171"/>
      <c r="K104" s="171"/>
      <c r="L104" s="171"/>
      <c r="M104" s="171"/>
      <c r="N104" s="171"/>
      <c r="P104" s="208"/>
      <c r="Q104" s="345"/>
      <c r="R104" s="343">
        <f>'3b - CBA - Benefits'!L145-'3b- CBA - Costs'!M103</f>
        <v>0</v>
      </c>
      <c r="S104" s="343">
        <f>'3b - CBA - Benefits'!M145-'3b- CBA - Costs'!L103</f>
        <v>0</v>
      </c>
      <c r="T104" s="343">
        <f>'3b - CBA - Benefits'!N145-'3b- CBA - Costs'!N103</f>
        <v>0</v>
      </c>
      <c r="V104" s="208"/>
      <c r="W104" s="208"/>
      <c r="X104" s="418">
        <f>'3b - CBA - Benefits'!M144</f>
        <v>0</v>
      </c>
      <c r="Y104" s="343">
        <f t="shared" ref="Y104:Y111" si="26">Y103+X104</f>
        <v>0</v>
      </c>
      <c r="Z104" s="343">
        <f>'3b - CBA - Benefits'!L144</f>
        <v>0</v>
      </c>
      <c r="AA104" s="343">
        <f t="shared" ref="AA104:AA111" si="27">AA103+Z104</f>
        <v>0</v>
      </c>
      <c r="AB104" s="343">
        <f>'3b - CBA - Benefits'!N144</f>
        <v>0</v>
      </c>
      <c r="AC104" s="343">
        <f t="shared" ref="AC104:AC111" si="28">AC103+AB104</f>
        <v>0</v>
      </c>
    </row>
    <row r="105" spans="1:29" ht="19.95" customHeight="1" thickBot="1" x14ac:dyDescent="0.3">
      <c r="A105" s="187">
        <v>5</v>
      </c>
      <c r="B105" s="201">
        <f t="shared" si="25"/>
        <v>0.88848704791568878</v>
      </c>
      <c r="C105" s="202">
        <f>'3b- CBA - Costs'!L104*B105</f>
        <v>0</v>
      </c>
      <c r="D105" s="365">
        <f>'3b- CBA - Costs'!M104*B105</f>
        <v>0</v>
      </c>
      <c r="E105" s="365">
        <f>'3b- CBA - Costs'!N104*B105</f>
        <v>0</v>
      </c>
      <c r="F105" s="202">
        <f>'3b - CBA - Benefits'!L146*B105</f>
        <v>0</v>
      </c>
      <c r="G105" s="365">
        <f>'3b - CBA - Benefits'!M146*B105</f>
        <v>0</v>
      </c>
      <c r="H105" s="365">
        <f>'3b - CBA - Benefits'!N146*B105</f>
        <v>0</v>
      </c>
      <c r="I105" s="171"/>
      <c r="J105" s="171"/>
      <c r="K105" s="171"/>
      <c r="L105" s="171"/>
      <c r="M105" s="171"/>
      <c r="N105" s="171"/>
      <c r="P105" s="208"/>
      <c r="Q105" s="345"/>
      <c r="R105" s="343">
        <f>'3b - CBA - Benefits'!L146-'3b- CBA - Costs'!M104</f>
        <v>0</v>
      </c>
      <c r="S105" s="343">
        <f>'3b - CBA - Benefits'!M146-'3b- CBA - Costs'!L104</f>
        <v>0</v>
      </c>
      <c r="T105" s="343">
        <f>'3b - CBA - Benefits'!N146-'3b- CBA - Costs'!N104</f>
        <v>0</v>
      </c>
      <c r="V105" s="208"/>
      <c r="W105" s="208"/>
      <c r="X105" s="418">
        <f>'3b - CBA - Benefits'!M145</f>
        <v>0</v>
      </c>
      <c r="Y105" s="343">
        <f t="shared" si="26"/>
        <v>0</v>
      </c>
      <c r="Z105" s="343">
        <f>'3b - CBA - Benefits'!L145</f>
        <v>0</v>
      </c>
      <c r="AA105" s="343">
        <f t="shared" si="27"/>
        <v>0</v>
      </c>
      <c r="AB105" s="343">
        <f>'3b - CBA - Benefits'!N145</f>
        <v>0</v>
      </c>
      <c r="AC105" s="343">
        <f t="shared" si="28"/>
        <v>0</v>
      </c>
    </row>
    <row r="106" spans="1:29" ht="19.95" customHeight="1" thickBot="1" x14ac:dyDescent="0.3">
      <c r="A106" s="187">
        <v>6</v>
      </c>
      <c r="B106" s="201">
        <f t="shared" si="25"/>
        <v>0.86260878438416388</v>
      </c>
      <c r="C106" s="202">
        <f>'3b- CBA - Costs'!L105*B106</f>
        <v>0</v>
      </c>
      <c r="D106" s="365">
        <f>'3b- CBA - Costs'!M105*B106</f>
        <v>0</v>
      </c>
      <c r="E106" s="365">
        <f>'3b- CBA - Costs'!N105*B106</f>
        <v>0</v>
      </c>
      <c r="F106" s="202">
        <f>'3b - CBA - Benefits'!L147*B106</f>
        <v>0</v>
      </c>
      <c r="G106" s="365">
        <f>'3b - CBA - Benefits'!M147*B106</f>
        <v>0</v>
      </c>
      <c r="H106" s="365">
        <f>'3b - CBA - Benefits'!N147*B106</f>
        <v>0</v>
      </c>
      <c r="I106" s="171"/>
      <c r="J106" s="346"/>
      <c r="K106" s="179" t="s">
        <v>96</v>
      </c>
      <c r="L106" s="179" t="s">
        <v>97</v>
      </c>
      <c r="M106" s="180" t="s">
        <v>101</v>
      </c>
      <c r="N106" s="171"/>
      <c r="P106" s="208"/>
      <c r="Q106" s="345"/>
      <c r="R106" s="343">
        <f>'3b - CBA - Benefits'!L147-'3b- CBA - Costs'!M105</f>
        <v>0</v>
      </c>
      <c r="S106" s="343">
        <f>'3b - CBA - Benefits'!M147-'3b- CBA - Costs'!L105</f>
        <v>0</v>
      </c>
      <c r="T106" s="343">
        <f>'3b - CBA - Benefits'!N147-'3b- CBA - Costs'!N105</f>
        <v>0</v>
      </c>
      <c r="V106" s="208"/>
      <c r="W106" s="208"/>
      <c r="X106" s="418">
        <f>'3b - CBA - Benefits'!M146</f>
        <v>0</v>
      </c>
      <c r="Y106" s="343">
        <f t="shared" si="26"/>
        <v>0</v>
      </c>
      <c r="Z106" s="343">
        <f>'3b - CBA - Benefits'!L146</f>
        <v>0</v>
      </c>
      <c r="AA106" s="343">
        <f t="shared" si="27"/>
        <v>0</v>
      </c>
      <c r="AB106" s="343">
        <f>'3b - CBA - Benefits'!N146</f>
        <v>0</v>
      </c>
      <c r="AC106" s="343">
        <f t="shared" si="28"/>
        <v>0</v>
      </c>
    </row>
    <row r="107" spans="1:29" ht="19.95" customHeight="1" thickBot="1" x14ac:dyDescent="0.3">
      <c r="A107" s="187">
        <v>7</v>
      </c>
      <c r="B107" s="201">
        <f t="shared" si="25"/>
        <v>0.83748425668365423</v>
      </c>
      <c r="C107" s="202">
        <f>'3b- CBA - Costs'!L106*B107</f>
        <v>0</v>
      </c>
      <c r="D107" s="365">
        <f>'3b- CBA - Costs'!M106*B107</f>
        <v>0</v>
      </c>
      <c r="E107" s="365">
        <f>'3b- CBA - Costs'!N106*B107</f>
        <v>0</v>
      </c>
      <c r="F107" s="202">
        <f>'3b - CBA - Benefits'!L148*B107</f>
        <v>0</v>
      </c>
      <c r="G107" s="365">
        <f>'3b - CBA - Benefits'!M148*B107</f>
        <v>0</v>
      </c>
      <c r="H107" s="365">
        <f>'3b - CBA - Benefits'!N148*B107</f>
        <v>0</v>
      </c>
      <c r="I107" s="171"/>
      <c r="J107" s="347" t="s">
        <v>105</v>
      </c>
      <c r="K107" s="348">
        <f>F111-D111</f>
        <v>0</v>
      </c>
      <c r="L107" s="348">
        <f>G111-C111</f>
        <v>0</v>
      </c>
      <c r="M107" s="349">
        <f>H111-E111</f>
        <v>0</v>
      </c>
      <c r="N107" s="193"/>
      <c r="P107" s="208"/>
      <c r="Q107" s="345"/>
      <c r="R107" s="343">
        <f>'3b - CBA - Benefits'!L148-'3b- CBA - Costs'!M106</f>
        <v>0</v>
      </c>
      <c r="S107" s="343">
        <f>'3b - CBA - Benefits'!M148-'3b- CBA - Costs'!L106</f>
        <v>0</v>
      </c>
      <c r="T107" s="343">
        <f>'3b - CBA - Benefits'!N148-'3b- CBA - Costs'!N106</f>
        <v>0</v>
      </c>
      <c r="V107" s="208"/>
      <c r="W107" s="208"/>
      <c r="X107" s="418">
        <f>'3b - CBA - Benefits'!M147</f>
        <v>0</v>
      </c>
      <c r="Y107" s="343">
        <f t="shared" si="26"/>
        <v>0</v>
      </c>
      <c r="Z107" s="343">
        <f>'3b - CBA - Benefits'!L147</f>
        <v>0</v>
      </c>
      <c r="AA107" s="343">
        <f t="shared" si="27"/>
        <v>0</v>
      </c>
      <c r="AB107" s="343">
        <f>'3b - CBA - Benefits'!N147</f>
        <v>0</v>
      </c>
      <c r="AC107" s="343">
        <f t="shared" si="28"/>
        <v>0</v>
      </c>
    </row>
    <row r="108" spans="1:29" ht="19.95" customHeight="1" thickBot="1" x14ac:dyDescent="0.3">
      <c r="A108" s="187">
        <v>8</v>
      </c>
      <c r="B108" s="201">
        <f t="shared" si="25"/>
        <v>0.81309151134335356</v>
      </c>
      <c r="C108" s="202">
        <f>'3b- CBA - Costs'!L107*B108</f>
        <v>0</v>
      </c>
      <c r="D108" s="365">
        <f>'3b- CBA - Costs'!M107*B108</f>
        <v>0</v>
      </c>
      <c r="E108" s="365">
        <f>'3b- CBA - Costs'!N107*B108</f>
        <v>0</v>
      </c>
      <c r="F108" s="202">
        <f>'3b - CBA - Benefits'!L149*B108</f>
        <v>0</v>
      </c>
      <c r="G108" s="365">
        <f>'3b - CBA - Benefits'!M149*B108</f>
        <v>0</v>
      </c>
      <c r="H108" s="365">
        <f>'3b - CBA - Benefits'!N149*B108</f>
        <v>0</v>
      </c>
      <c r="I108" s="171"/>
      <c r="J108" s="347" t="s">
        <v>107</v>
      </c>
      <c r="K108" s="348" t="e">
        <f>D111/F111</f>
        <v>#DIV/0!</v>
      </c>
      <c r="L108" s="348" t="e">
        <f>C111/G111</f>
        <v>#DIV/0!</v>
      </c>
      <c r="M108" s="349" t="e">
        <f>E111/H111</f>
        <v>#DIV/0!</v>
      </c>
      <c r="N108" s="193"/>
      <c r="P108" s="208"/>
      <c r="Q108" s="345"/>
      <c r="R108" s="343">
        <f>'3b - CBA - Benefits'!L149-'3b- CBA - Costs'!M107</f>
        <v>0</v>
      </c>
      <c r="S108" s="343">
        <f>'3b - CBA - Benefits'!M149-'3b- CBA - Costs'!L107</f>
        <v>0</v>
      </c>
      <c r="T108" s="343">
        <f>'3b - CBA - Benefits'!N149-'3b- CBA - Costs'!N107</f>
        <v>0</v>
      </c>
      <c r="V108" s="208"/>
      <c r="W108" s="208"/>
      <c r="X108" s="418">
        <f>'3b - CBA - Benefits'!M148</f>
        <v>0</v>
      </c>
      <c r="Y108" s="343">
        <f t="shared" si="26"/>
        <v>0</v>
      </c>
      <c r="Z108" s="343">
        <f>'3b - CBA - Benefits'!L148</f>
        <v>0</v>
      </c>
      <c r="AA108" s="343">
        <f t="shared" si="27"/>
        <v>0</v>
      </c>
      <c r="AB108" s="343">
        <f>'3b - CBA - Benefits'!N148</f>
        <v>0</v>
      </c>
      <c r="AC108" s="343">
        <f t="shared" si="28"/>
        <v>0</v>
      </c>
    </row>
    <row r="109" spans="1:29" ht="19.95" customHeight="1" thickBot="1" x14ac:dyDescent="0.3">
      <c r="A109" s="187">
        <v>9</v>
      </c>
      <c r="B109" s="201">
        <f t="shared" si="25"/>
        <v>0.7894092343139355</v>
      </c>
      <c r="C109" s="202">
        <f>'3b- CBA - Costs'!L108*B109</f>
        <v>0</v>
      </c>
      <c r="D109" s="365">
        <f>'3b- CBA - Costs'!M108*B109</f>
        <v>0</v>
      </c>
      <c r="E109" s="365">
        <f>'3b- CBA - Costs'!N108*B109</f>
        <v>0</v>
      </c>
      <c r="F109" s="202">
        <f>'3b - CBA - Benefits'!L150*B109</f>
        <v>0</v>
      </c>
      <c r="G109" s="365">
        <f>'3b - CBA - Benefits'!M150*B109</f>
        <v>0</v>
      </c>
      <c r="H109" s="365">
        <f>'3b - CBA - Benefits'!N150*B109</f>
        <v>0</v>
      </c>
      <c r="I109" s="171"/>
      <c r="J109" s="347" t="s">
        <v>104</v>
      </c>
      <c r="K109" s="350" t="e">
        <f>IRR(R101:R111)</f>
        <v>#NUM!</v>
      </c>
      <c r="L109" s="350" t="e">
        <f>IRR(S101:S111)</f>
        <v>#NUM!</v>
      </c>
      <c r="M109" s="351" t="e">
        <f>IRR(T101:T111)</f>
        <v>#NUM!</v>
      </c>
      <c r="N109" s="193"/>
      <c r="P109" s="208"/>
      <c r="Q109" s="345"/>
      <c r="R109" s="343">
        <f>'3b - CBA - Benefits'!L150-'3b- CBA - Costs'!M108</f>
        <v>0</v>
      </c>
      <c r="S109" s="343">
        <f>'3b - CBA - Benefits'!M150-'3b- CBA - Costs'!L108</f>
        <v>0</v>
      </c>
      <c r="T109" s="343">
        <f>'3b - CBA - Benefits'!N150-'3b- CBA - Costs'!N108</f>
        <v>0</v>
      </c>
      <c r="V109" s="208"/>
      <c r="W109" s="208"/>
      <c r="X109" s="418">
        <f>'3b - CBA - Benefits'!M149</f>
        <v>0</v>
      </c>
      <c r="Y109" s="343">
        <f t="shared" si="26"/>
        <v>0</v>
      </c>
      <c r="Z109" s="343">
        <f>'3b - CBA - Benefits'!L149</f>
        <v>0</v>
      </c>
      <c r="AA109" s="343">
        <f t="shared" si="27"/>
        <v>0</v>
      </c>
      <c r="AB109" s="343">
        <f>'3b - CBA - Benefits'!N149</f>
        <v>0</v>
      </c>
      <c r="AC109" s="343">
        <f t="shared" si="28"/>
        <v>0</v>
      </c>
    </row>
    <row r="110" spans="1:29" ht="19.95" customHeight="1" thickBot="1" x14ac:dyDescent="0.3">
      <c r="A110" s="187">
        <v>10</v>
      </c>
      <c r="B110" s="201">
        <f t="shared" si="25"/>
        <v>0.76641673234362673</v>
      </c>
      <c r="C110" s="202">
        <f>'3b- CBA - Costs'!L109*B110</f>
        <v>0</v>
      </c>
      <c r="D110" s="365">
        <f>'3b- CBA - Costs'!M109*B110</f>
        <v>0</v>
      </c>
      <c r="E110" s="365">
        <f>'3b- CBA - Costs'!N109*B110</f>
        <v>0</v>
      </c>
      <c r="F110" s="202">
        <f>'3b - CBA - Benefits'!L151*B110</f>
        <v>0</v>
      </c>
      <c r="G110" s="365">
        <f>'3b - CBA - Benefits'!M151*B110</f>
        <v>0</v>
      </c>
      <c r="H110" s="365">
        <f>'3b - CBA - Benefits'!N151*B110</f>
        <v>0</v>
      </c>
      <c r="I110" s="171"/>
      <c r="J110" s="347" t="s">
        <v>106</v>
      </c>
      <c r="K110" s="352" t="e">
        <f>(F111-D111)/D111</f>
        <v>#DIV/0!</v>
      </c>
      <c r="L110" s="352" t="e">
        <f>(G111-C111)/C111</f>
        <v>#DIV/0!</v>
      </c>
      <c r="M110" s="353" t="e">
        <f>(H111-E111)/E111</f>
        <v>#DIV/0!</v>
      </c>
      <c r="N110" s="193"/>
      <c r="P110" s="208"/>
      <c r="Q110" s="345"/>
      <c r="R110" s="343">
        <f>'3b - CBA - Benefits'!L151-'3b- CBA - Costs'!M109</f>
        <v>0</v>
      </c>
      <c r="S110" s="343">
        <f>'3b - CBA - Benefits'!M151-'3b- CBA - Costs'!L109</f>
        <v>0</v>
      </c>
      <c r="T110" s="343">
        <f>'3b - CBA - Benefits'!N151-'3b- CBA - Costs'!N109</f>
        <v>0</v>
      </c>
      <c r="V110" s="208"/>
      <c r="W110" s="208"/>
      <c r="X110" s="418">
        <f>'3b - CBA - Benefits'!M150</f>
        <v>0</v>
      </c>
      <c r="Y110" s="343">
        <f t="shared" si="26"/>
        <v>0</v>
      </c>
      <c r="Z110" s="343">
        <f>'3b - CBA - Benefits'!L150</f>
        <v>0</v>
      </c>
      <c r="AA110" s="343">
        <f t="shared" si="27"/>
        <v>0</v>
      </c>
      <c r="AB110" s="343">
        <f>'3b - CBA - Benefits'!N150</f>
        <v>0</v>
      </c>
      <c r="AC110" s="343">
        <f t="shared" si="28"/>
        <v>0</v>
      </c>
    </row>
    <row r="111" spans="1:29" ht="19.95" customHeight="1" thickBot="1" x14ac:dyDescent="0.3">
      <c r="A111" s="356" t="s">
        <v>111</v>
      </c>
      <c r="B111" s="356"/>
      <c r="C111" s="366">
        <f t="shared" ref="C111:H111" si="29">SUM(C101:C110)</f>
        <v>0</v>
      </c>
      <c r="D111" s="367">
        <f t="shared" si="29"/>
        <v>0</v>
      </c>
      <c r="E111" s="368">
        <f t="shared" si="29"/>
        <v>0</v>
      </c>
      <c r="F111" s="369">
        <f t="shared" si="29"/>
        <v>0</v>
      </c>
      <c r="G111" s="367">
        <f t="shared" si="29"/>
        <v>0</v>
      </c>
      <c r="H111" s="367">
        <f t="shared" si="29"/>
        <v>0</v>
      </c>
      <c r="I111" s="171"/>
      <c r="J111" s="354" t="s">
        <v>118</v>
      </c>
      <c r="K111" s="425">
        <f>IF(AA112&lt;11,AA112,"Over 10 years")</f>
        <v>1</v>
      </c>
      <c r="L111" s="425">
        <f>IF(Y112&lt;11,Y112,"Over 10 years")</f>
        <v>1</v>
      </c>
      <c r="M111" s="426">
        <f>IF(AC112&lt;11,AC112,"Over 10 years")</f>
        <v>1</v>
      </c>
      <c r="N111" s="193"/>
      <c r="P111" s="208"/>
      <c r="Q111" s="345"/>
      <c r="R111" s="343"/>
      <c r="S111" s="343"/>
      <c r="T111" s="343"/>
      <c r="V111" s="208"/>
      <c r="W111" s="208"/>
      <c r="X111" s="418">
        <f>'3b - CBA - Benefits'!M151</f>
        <v>0</v>
      </c>
      <c r="Y111" s="343">
        <f t="shared" si="26"/>
        <v>0</v>
      </c>
      <c r="Z111" s="343">
        <f>'3b - CBA - Benefits'!L151</f>
        <v>0</v>
      </c>
      <c r="AA111" s="343">
        <f t="shared" si="27"/>
        <v>0</v>
      </c>
      <c r="AB111" s="343">
        <f>'3b - CBA - Benefits'!N151</f>
        <v>0</v>
      </c>
      <c r="AC111" s="343">
        <f t="shared" si="28"/>
        <v>0</v>
      </c>
    </row>
    <row r="112" spans="1:29" ht="19.95" customHeight="1" x14ac:dyDescent="0.25">
      <c r="V112" s="208"/>
      <c r="W112" s="208"/>
      <c r="X112" s="208"/>
      <c r="Y112" s="429">
        <f>COUNTIF(Y102:Y111,"&lt;0")+1</f>
        <v>1</v>
      </c>
      <c r="Z112" s="427"/>
      <c r="AA112" s="429">
        <f>COUNTIF(AA102:AA111,"&lt;0")+1</f>
        <v>1</v>
      </c>
      <c r="AB112" s="428"/>
      <c r="AC112" s="429">
        <f>COUNTIF(AC102:AC111,"&lt;0")+1</f>
        <v>1</v>
      </c>
    </row>
    <row r="113" ht="19.95" customHeight="1" x14ac:dyDescent="0.25"/>
    <row r="114" ht="19.95" customHeight="1" x14ac:dyDescent="0.25"/>
    <row r="115" ht="19.95" customHeight="1" x14ac:dyDescent="0.25"/>
    <row r="116" ht="19.95" customHeight="1" x14ac:dyDescent="0.25"/>
    <row r="117" ht="19.95" customHeight="1" x14ac:dyDescent="0.25"/>
    <row r="118" ht="19.95" customHeight="1" x14ac:dyDescent="0.25"/>
    <row r="119" ht="19.95" customHeight="1" x14ac:dyDescent="0.25"/>
    <row r="120" ht="19.95" customHeight="1" x14ac:dyDescent="0.25"/>
    <row r="121" ht="19.95" customHeight="1" x14ac:dyDescent="0.25"/>
    <row r="122" ht="19.95" customHeight="1" x14ac:dyDescent="0.25"/>
    <row r="123" ht="19.95" customHeight="1" x14ac:dyDescent="0.25"/>
    <row r="124" ht="19.95" customHeight="1" x14ac:dyDescent="0.25"/>
    <row r="125" ht="19.95" customHeight="1" x14ac:dyDescent="0.25"/>
    <row r="126" ht="19.95" customHeight="1" x14ac:dyDescent="0.25"/>
    <row r="127" ht="19.95" customHeight="1" x14ac:dyDescent="0.25"/>
    <row r="128" ht="19.95" customHeight="1" x14ac:dyDescent="0.25"/>
    <row r="129" ht="19.95" customHeight="1" x14ac:dyDescent="0.25"/>
    <row r="130" ht="19.95" customHeight="1" x14ac:dyDescent="0.25"/>
    <row r="131" ht="19.95" customHeight="1" x14ac:dyDescent="0.25"/>
    <row r="132" ht="19.95" customHeight="1" x14ac:dyDescent="0.25"/>
    <row r="133" ht="19.95" customHeight="1" x14ac:dyDescent="0.25"/>
    <row r="134" ht="19.95" customHeight="1" x14ac:dyDescent="0.25"/>
    <row r="135" ht="19.95" customHeight="1" x14ac:dyDescent="0.25"/>
    <row r="136" ht="19.95" customHeight="1" x14ac:dyDescent="0.25"/>
    <row r="137" ht="19.95" customHeight="1" x14ac:dyDescent="0.25"/>
    <row r="138" ht="19.95" customHeight="1" x14ac:dyDescent="0.25"/>
    <row r="139" ht="19.95" customHeight="1" x14ac:dyDescent="0.25"/>
    <row r="140" ht="19.95" customHeight="1" x14ac:dyDescent="0.25"/>
    <row r="141" ht="19.95" customHeight="1" x14ac:dyDescent="0.25"/>
    <row r="142" ht="19.95" customHeight="1" x14ac:dyDescent="0.25"/>
    <row r="143" ht="19.95" customHeight="1" x14ac:dyDescent="0.25"/>
    <row r="144" ht="19.95" customHeight="1" x14ac:dyDescent="0.25"/>
    <row r="145" ht="19.95" customHeight="1" x14ac:dyDescent="0.25"/>
    <row r="146" ht="19.95" customHeight="1" x14ac:dyDescent="0.25"/>
    <row r="147" ht="19.95" customHeight="1" x14ac:dyDescent="0.25"/>
    <row r="148" ht="19.95" customHeight="1" x14ac:dyDescent="0.25"/>
    <row r="149" ht="19.95" customHeight="1" x14ac:dyDescent="0.25"/>
    <row r="150" ht="19.95" customHeight="1" x14ac:dyDescent="0.25"/>
    <row r="151" ht="19.95" customHeight="1" x14ac:dyDescent="0.25"/>
    <row r="152" ht="19.95" customHeight="1" x14ac:dyDescent="0.25"/>
    <row r="153" ht="19.95" customHeight="1" x14ac:dyDescent="0.25"/>
    <row r="154" ht="19.95" customHeight="1" x14ac:dyDescent="0.25"/>
    <row r="155" ht="19.95" customHeight="1" x14ac:dyDescent="0.25"/>
    <row r="156" ht="19.95" customHeight="1" x14ac:dyDescent="0.25"/>
    <row r="157" ht="19.95" customHeight="1" x14ac:dyDescent="0.25"/>
    <row r="158" ht="19.95" customHeight="1" x14ac:dyDescent="0.25"/>
    <row r="159" ht="19.95" customHeight="1" x14ac:dyDescent="0.25"/>
    <row r="160" ht="19.95" customHeight="1" x14ac:dyDescent="0.25"/>
    <row r="161" ht="19.95" customHeight="1" x14ac:dyDescent="0.25"/>
    <row r="162" ht="19.95" customHeight="1" x14ac:dyDescent="0.25"/>
    <row r="163" ht="19.95" customHeight="1" x14ac:dyDescent="0.25"/>
    <row r="164" ht="19.95" customHeight="1" x14ac:dyDescent="0.25"/>
    <row r="165" ht="19.95" customHeight="1" x14ac:dyDescent="0.25"/>
    <row r="166" ht="19.95" customHeight="1" x14ac:dyDescent="0.25"/>
    <row r="167" ht="19.95" customHeight="1" x14ac:dyDescent="0.25"/>
    <row r="168" ht="19.95" customHeight="1" x14ac:dyDescent="0.25"/>
    <row r="169" ht="19.95" customHeight="1" x14ac:dyDescent="0.25"/>
    <row r="170" ht="19.95" customHeight="1" x14ac:dyDescent="0.25"/>
    <row r="171" ht="19.95" customHeight="1" x14ac:dyDescent="0.25"/>
    <row r="172" ht="19.95" customHeight="1" x14ac:dyDescent="0.25"/>
    <row r="173" ht="19.95" customHeight="1" x14ac:dyDescent="0.25"/>
    <row r="174" ht="19.95" customHeight="1" x14ac:dyDescent="0.25"/>
    <row r="175" ht="19.95" customHeight="1" x14ac:dyDescent="0.25"/>
    <row r="176" ht="19.95" customHeight="1" x14ac:dyDescent="0.25"/>
    <row r="177" ht="19.95" customHeight="1" x14ac:dyDescent="0.25"/>
    <row r="178" ht="19.95" customHeight="1" x14ac:dyDescent="0.25"/>
    <row r="179" ht="19.95" customHeight="1" x14ac:dyDescent="0.25"/>
    <row r="180" ht="19.95" customHeight="1" x14ac:dyDescent="0.25"/>
    <row r="181" ht="19.95" customHeight="1" x14ac:dyDescent="0.25"/>
    <row r="182" ht="19.95" customHeight="1" x14ac:dyDescent="0.25"/>
    <row r="183" ht="19.95" customHeight="1" x14ac:dyDescent="0.25"/>
    <row r="184" ht="19.95" customHeight="1" x14ac:dyDescent="0.25"/>
    <row r="185" ht="19.95" customHeight="1" x14ac:dyDescent="0.25"/>
    <row r="186" ht="19.95" customHeight="1" x14ac:dyDescent="0.25"/>
    <row r="187" ht="19.95" customHeight="1" x14ac:dyDescent="0.25"/>
    <row r="188" ht="19.95" customHeight="1" x14ac:dyDescent="0.25"/>
    <row r="189" ht="19.95" customHeight="1" x14ac:dyDescent="0.25"/>
    <row r="190" ht="19.95" customHeight="1" x14ac:dyDescent="0.25"/>
    <row r="191" ht="19.95" customHeight="1" x14ac:dyDescent="0.25"/>
    <row r="192" ht="19.95" customHeight="1" x14ac:dyDescent="0.25"/>
    <row r="193" ht="19.95" customHeight="1" x14ac:dyDescent="0.25"/>
    <row r="194" ht="19.95" customHeight="1" x14ac:dyDescent="0.25"/>
    <row r="195" ht="19.95" customHeight="1" x14ac:dyDescent="0.25"/>
    <row r="196" ht="19.95" customHeight="1" x14ac:dyDescent="0.25"/>
    <row r="197" ht="19.95" customHeight="1" x14ac:dyDescent="0.25"/>
    <row r="198" ht="19.95" customHeight="1" x14ac:dyDescent="0.25"/>
    <row r="199" ht="19.95" customHeight="1" x14ac:dyDescent="0.25"/>
    <row r="200" ht="19.95" customHeight="1" x14ac:dyDescent="0.25"/>
    <row r="201" ht="19.95" customHeight="1" x14ac:dyDescent="0.25"/>
    <row r="202" ht="19.95" customHeight="1" x14ac:dyDescent="0.25"/>
    <row r="203" ht="19.95" customHeight="1" x14ac:dyDescent="0.25"/>
    <row r="204" ht="19.95" customHeight="1" x14ac:dyDescent="0.25"/>
    <row r="205" ht="19.95" customHeight="1" x14ac:dyDescent="0.25"/>
    <row r="206" ht="19.95" customHeight="1" x14ac:dyDescent="0.25"/>
    <row r="207" ht="19.95" customHeight="1" x14ac:dyDescent="0.25"/>
    <row r="208" ht="19.95" customHeight="1" x14ac:dyDescent="0.25"/>
    <row r="209" ht="19.95" customHeight="1" x14ac:dyDescent="0.25"/>
    <row r="210" ht="19.95" customHeight="1" x14ac:dyDescent="0.25"/>
    <row r="211" ht="19.95" customHeight="1" x14ac:dyDescent="0.25"/>
    <row r="212" ht="19.95" customHeight="1" x14ac:dyDescent="0.25"/>
    <row r="213" ht="19.95" customHeight="1" x14ac:dyDescent="0.25"/>
    <row r="214" ht="19.95" customHeight="1" x14ac:dyDescent="0.25"/>
    <row r="215" ht="19.95" customHeight="1" x14ac:dyDescent="0.25"/>
    <row r="216" ht="19.95" customHeight="1" x14ac:dyDescent="0.25"/>
    <row r="217" ht="19.95" customHeight="1" x14ac:dyDescent="0.25"/>
    <row r="218" ht="19.95" customHeight="1" x14ac:dyDescent="0.25"/>
    <row r="219" ht="19.95" customHeight="1" x14ac:dyDescent="0.25"/>
    <row r="220" ht="19.95" customHeight="1" x14ac:dyDescent="0.25"/>
    <row r="221" ht="19.95" customHeight="1" x14ac:dyDescent="0.25"/>
    <row r="222" ht="19.95" customHeight="1" x14ac:dyDescent="0.25"/>
    <row r="223" ht="19.95" customHeight="1" x14ac:dyDescent="0.25"/>
    <row r="224" ht="19.95" customHeight="1" x14ac:dyDescent="0.25"/>
    <row r="225" ht="19.95" customHeight="1" x14ac:dyDescent="0.25"/>
    <row r="226" ht="19.95" customHeight="1" x14ac:dyDescent="0.25"/>
    <row r="227" ht="19.95" customHeight="1" x14ac:dyDescent="0.25"/>
    <row r="228" ht="19.95" customHeight="1" x14ac:dyDescent="0.25"/>
    <row r="229" ht="19.95" customHeight="1" x14ac:dyDescent="0.25"/>
    <row r="230" ht="19.95" customHeight="1" x14ac:dyDescent="0.25"/>
    <row r="231" ht="19.95" customHeight="1" x14ac:dyDescent="0.25"/>
    <row r="232" ht="19.95" customHeight="1" x14ac:dyDescent="0.25"/>
    <row r="233" ht="19.95" customHeight="1" x14ac:dyDescent="0.25"/>
    <row r="234" ht="19.95" customHeight="1" x14ac:dyDescent="0.25"/>
    <row r="235" ht="19.95" customHeight="1" x14ac:dyDescent="0.25"/>
    <row r="236" ht="19.95" customHeight="1" x14ac:dyDescent="0.25"/>
    <row r="237" ht="19.95" customHeight="1" x14ac:dyDescent="0.25"/>
    <row r="238" ht="19.95" customHeight="1" x14ac:dyDescent="0.25"/>
    <row r="239" ht="19.95" customHeight="1" x14ac:dyDescent="0.25"/>
    <row r="240" ht="19.95" customHeight="1" x14ac:dyDescent="0.25"/>
    <row r="241" ht="19.95" customHeight="1" x14ac:dyDescent="0.25"/>
    <row r="242" ht="19.95" customHeight="1" x14ac:dyDescent="0.25"/>
    <row r="243" ht="19.95" customHeight="1" x14ac:dyDescent="0.25"/>
    <row r="244" ht="19.95" customHeight="1" x14ac:dyDescent="0.25"/>
    <row r="245" ht="19.95" customHeight="1" x14ac:dyDescent="0.25"/>
    <row r="246" ht="19.95" customHeight="1" x14ac:dyDescent="0.25"/>
    <row r="247" ht="19.95" customHeight="1" x14ac:dyDescent="0.25"/>
    <row r="248" ht="19.95" customHeight="1" x14ac:dyDescent="0.25"/>
    <row r="249" ht="19.95" customHeight="1" x14ac:dyDescent="0.25"/>
    <row r="250" ht="19.95" customHeight="1" x14ac:dyDescent="0.25"/>
    <row r="251" ht="19.95" customHeight="1" x14ac:dyDescent="0.25"/>
    <row r="252" ht="19.95" customHeight="1" x14ac:dyDescent="0.25"/>
    <row r="253" ht="19.95" customHeight="1" x14ac:dyDescent="0.25"/>
    <row r="254" ht="19.95" customHeight="1" x14ac:dyDescent="0.25"/>
    <row r="255" ht="19.95" customHeight="1" x14ac:dyDescent="0.25"/>
    <row r="256" ht="19.95" customHeight="1" x14ac:dyDescent="0.25"/>
    <row r="257" ht="19.95" customHeight="1" x14ac:dyDescent="0.25"/>
    <row r="258" ht="19.95" customHeight="1" x14ac:dyDescent="0.25"/>
    <row r="259" ht="19.95" customHeight="1" x14ac:dyDescent="0.25"/>
    <row r="260" ht="19.95" customHeight="1" x14ac:dyDescent="0.25"/>
    <row r="261" ht="19.95" customHeight="1" x14ac:dyDescent="0.25"/>
    <row r="262" ht="19.95" customHeight="1" x14ac:dyDescent="0.25"/>
    <row r="263" ht="19.95" customHeight="1" x14ac:dyDescent="0.25"/>
    <row r="264" ht="19.95" customHeight="1" x14ac:dyDescent="0.25"/>
    <row r="265" ht="19.95" customHeight="1" x14ac:dyDescent="0.25"/>
    <row r="266" ht="19.95" customHeight="1" x14ac:dyDescent="0.25"/>
    <row r="267" ht="19.95" customHeight="1" x14ac:dyDescent="0.25"/>
    <row r="268" ht="19.95" customHeight="1" x14ac:dyDescent="0.25"/>
    <row r="269" ht="19.95" customHeight="1" x14ac:dyDescent="0.25"/>
    <row r="270" ht="19.95" customHeight="1" x14ac:dyDescent="0.25"/>
  </sheetData>
  <mergeCells count="76">
    <mergeCell ref="A2:B2"/>
    <mergeCell ref="C2:D2"/>
    <mergeCell ref="A3:B3"/>
    <mergeCell ref="C3:D3"/>
    <mergeCell ref="A5:B5"/>
    <mergeCell ref="C5:D5"/>
    <mergeCell ref="F8:H9"/>
    <mergeCell ref="A6:B6"/>
    <mergeCell ref="C6:D6"/>
    <mergeCell ref="C7:E7"/>
    <mergeCell ref="F7:H7"/>
    <mergeCell ref="A8:A10"/>
    <mergeCell ref="B8:B10"/>
    <mergeCell ref="C8:E9"/>
    <mergeCell ref="A42:B42"/>
    <mergeCell ref="C42:D42"/>
    <mergeCell ref="C43:E43"/>
    <mergeCell ref="F43:H43"/>
    <mergeCell ref="A44:A46"/>
    <mergeCell ref="B44:B46"/>
    <mergeCell ref="C44:E45"/>
    <mergeCell ref="F44:H45"/>
    <mergeCell ref="F61:H61"/>
    <mergeCell ref="A62:A64"/>
    <mergeCell ref="B62:B64"/>
    <mergeCell ref="C62:E63"/>
    <mergeCell ref="F62:H63"/>
    <mergeCell ref="A59:B59"/>
    <mergeCell ref="C59:D59"/>
    <mergeCell ref="A60:B60"/>
    <mergeCell ref="C60:D60"/>
    <mergeCell ref="C61:E61"/>
    <mergeCell ref="F79:H79"/>
    <mergeCell ref="A80:A82"/>
    <mergeCell ref="B80:B82"/>
    <mergeCell ref="C80:E81"/>
    <mergeCell ref="F80:H81"/>
    <mergeCell ref="A77:B77"/>
    <mergeCell ref="C77:D77"/>
    <mergeCell ref="A78:B78"/>
    <mergeCell ref="C78:D78"/>
    <mergeCell ref="C79:E79"/>
    <mergeCell ref="F97:H97"/>
    <mergeCell ref="A98:A100"/>
    <mergeCell ref="B98:B100"/>
    <mergeCell ref="C98:E99"/>
    <mergeCell ref="F98:H99"/>
    <mergeCell ref="A95:B95"/>
    <mergeCell ref="C95:D95"/>
    <mergeCell ref="A96:B96"/>
    <mergeCell ref="C96:D96"/>
    <mergeCell ref="C97:E97"/>
    <mergeCell ref="F25:H25"/>
    <mergeCell ref="C26:E27"/>
    <mergeCell ref="F26:H27"/>
    <mergeCell ref="A41:B41"/>
    <mergeCell ref="C41:D41"/>
    <mergeCell ref="A26:A28"/>
    <mergeCell ref="B26:B28"/>
    <mergeCell ref="V102:W102"/>
    <mergeCell ref="V65:W65"/>
    <mergeCell ref="V66:W66"/>
    <mergeCell ref="V83:W83"/>
    <mergeCell ref="V84:W84"/>
    <mergeCell ref="V101:W101"/>
    <mergeCell ref="A23:B23"/>
    <mergeCell ref="C23:D23"/>
    <mergeCell ref="A24:B24"/>
    <mergeCell ref="C24:D24"/>
    <mergeCell ref="C25:E25"/>
    <mergeCell ref="V30:W30"/>
    <mergeCell ref="V47:W47"/>
    <mergeCell ref="V48:W48"/>
    <mergeCell ref="V11:W11"/>
    <mergeCell ref="V12:W12"/>
    <mergeCell ref="V29:W29"/>
  </mergeCells>
  <pageMargins left="0.7" right="0.7" top="0.78740157499999996" bottom="0.78740157499999996" header="0.3" footer="0.3"/>
  <pageSetup paperSize="9" scale="32" orientation="landscape" verticalDpi="300" r:id="rId1"/>
  <headerFooter alignWithMargins="0"/>
  <rowBreaks count="5" manualBreakCount="5">
    <brk id="21" max="13" man="1"/>
    <brk id="39" max="13" man="1"/>
    <brk id="57" max="13" man="1"/>
    <brk id="75" max="13" man="1"/>
    <brk id="93" max="1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enableFormatConditionsCalculation="0">
    <tabColor rgb="FFD60093"/>
    <pageSetUpPr fitToPage="1"/>
  </sheetPr>
  <dimension ref="A1:K24"/>
  <sheetViews>
    <sheetView zoomScale="80" zoomScaleNormal="80" zoomScaleSheetLayoutView="70" workbookViewId="0"/>
  </sheetViews>
  <sheetFormatPr baseColWidth="10" defaultColWidth="13" defaultRowHeight="13.8" x14ac:dyDescent="0.25"/>
  <cols>
    <col min="1" max="1" width="5.77734375" style="66" customWidth="1"/>
    <col min="2" max="2" width="15.44140625" style="66" customWidth="1"/>
    <col min="3" max="3" width="5" style="66" bestFit="1" customWidth="1"/>
    <col min="4" max="4" width="17.6640625" style="66" customWidth="1"/>
    <col min="5" max="5" width="30.77734375" style="66" customWidth="1"/>
    <col min="6" max="6" width="29.77734375" style="66" customWidth="1"/>
    <col min="7" max="7" width="27.44140625" style="66" customWidth="1"/>
    <col min="8" max="9" width="27" style="66" customWidth="1"/>
    <col min="10" max="10" width="15" style="66" customWidth="1"/>
    <col min="11" max="11" width="0.6640625" style="66" customWidth="1"/>
    <col min="12" max="12" width="11" style="66" customWidth="1"/>
    <col min="13" max="16384" width="13" style="66"/>
  </cols>
  <sheetData>
    <row r="1" spans="1:11" ht="20.25" customHeight="1" x14ac:dyDescent="0.3">
      <c r="A1" s="155" t="s">
        <v>21</v>
      </c>
      <c r="B1" s="143"/>
      <c r="C1" s="143"/>
      <c r="D1" s="143"/>
      <c r="E1" s="145"/>
      <c r="F1" s="145"/>
      <c r="G1" s="145"/>
    </row>
    <row r="2" spans="1:11" ht="30" customHeight="1" x14ac:dyDescent="0.25">
      <c r="A2" s="612" t="s">
        <v>81</v>
      </c>
      <c r="B2" s="612"/>
      <c r="C2" s="612"/>
      <c r="D2" s="612"/>
      <c r="E2" s="612"/>
      <c r="F2" s="612"/>
      <c r="G2" s="612"/>
      <c r="H2" s="612"/>
      <c r="I2" s="612"/>
      <c r="J2" s="612"/>
    </row>
    <row r="3" spans="1:11" ht="55.2" x14ac:dyDescent="0.25">
      <c r="A3" s="318" t="s">
        <v>1</v>
      </c>
      <c r="B3" s="334" t="s">
        <v>147</v>
      </c>
      <c r="C3" s="334" t="s">
        <v>5</v>
      </c>
      <c r="D3" s="334" t="s">
        <v>123</v>
      </c>
      <c r="E3" s="334" t="s">
        <v>124</v>
      </c>
      <c r="F3" s="334" t="s">
        <v>23</v>
      </c>
      <c r="G3" s="334" t="s">
        <v>22</v>
      </c>
      <c r="H3" s="334" t="s">
        <v>29</v>
      </c>
      <c r="I3" s="334" t="s">
        <v>125</v>
      </c>
      <c r="J3" s="335" t="s">
        <v>2</v>
      </c>
      <c r="K3" s="146"/>
    </row>
    <row r="4" spans="1:11" ht="19.95" customHeight="1" x14ac:dyDescent="0.25">
      <c r="A4" s="147">
        <v>1</v>
      </c>
      <c r="B4" s="283"/>
      <c r="C4" s="148"/>
      <c r="D4" s="148"/>
      <c r="E4" s="148"/>
      <c r="F4" s="148"/>
      <c r="G4" s="148"/>
      <c r="H4" s="148"/>
      <c r="I4" s="148"/>
      <c r="J4" s="148"/>
      <c r="K4" s="146"/>
    </row>
    <row r="5" spans="1:11" ht="19.95" customHeight="1" x14ac:dyDescent="0.25">
      <c r="A5" s="147">
        <v>2</v>
      </c>
      <c r="B5" s="283"/>
      <c r="C5" s="148"/>
      <c r="D5" s="282"/>
      <c r="E5" s="148"/>
      <c r="F5" s="148"/>
      <c r="G5" s="148"/>
      <c r="H5" s="148"/>
      <c r="I5" s="148"/>
      <c r="J5" s="148"/>
      <c r="K5" s="146"/>
    </row>
    <row r="6" spans="1:11" ht="19.95" customHeight="1" x14ac:dyDescent="0.25">
      <c r="A6" s="147">
        <v>3</v>
      </c>
      <c r="B6" s="57"/>
      <c r="C6" s="148"/>
      <c r="D6" s="148"/>
      <c r="E6" s="148"/>
      <c r="F6" s="148"/>
      <c r="G6" s="148"/>
      <c r="H6" s="148"/>
      <c r="I6" s="148"/>
      <c r="J6" s="148"/>
      <c r="K6" s="146"/>
    </row>
    <row r="7" spans="1:11" ht="19.95" customHeight="1" x14ac:dyDescent="0.25">
      <c r="A7" s="147"/>
      <c r="B7" s="148"/>
      <c r="C7" s="148"/>
      <c r="D7" s="148"/>
      <c r="E7" s="148"/>
      <c r="F7" s="148"/>
      <c r="G7" s="148"/>
      <c r="H7" s="148"/>
      <c r="I7" s="148"/>
      <c r="J7" s="148"/>
      <c r="K7" s="146"/>
    </row>
    <row r="8" spans="1:11" ht="4.5" customHeight="1" x14ac:dyDescent="0.25">
      <c r="A8" s="149"/>
      <c r="B8" s="150"/>
      <c r="C8" s="150"/>
      <c r="D8" s="150"/>
      <c r="E8" s="150"/>
      <c r="F8" s="150"/>
      <c r="G8" s="150"/>
      <c r="H8" s="150"/>
      <c r="I8" s="150"/>
      <c r="J8" s="150"/>
      <c r="K8" s="146"/>
    </row>
    <row r="9" spans="1:11" ht="30" customHeight="1" x14ac:dyDescent="0.25">
      <c r="A9" s="151" t="s">
        <v>82</v>
      </c>
    </row>
    <row r="10" spans="1:11" ht="55.2" x14ac:dyDescent="0.25">
      <c r="A10" s="318" t="s">
        <v>1</v>
      </c>
      <c r="B10" s="334" t="s">
        <v>147</v>
      </c>
      <c r="C10" s="334" t="s">
        <v>5</v>
      </c>
      <c r="D10" s="334" t="s">
        <v>123</v>
      </c>
      <c r="E10" s="334" t="s">
        <v>124</v>
      </c>
      <c r="F10" s="334" t="s">
        <v>23</v>
      </c>
      <c r="G10" s="334" t="s">
        <v>22</v>
      </c>
      <c r="H10" s="334" t="s">
        <v>29</v>
      </c>
      <c r="I10" s="334" t="s">
        <v>125</v>
      </c>
      <c r="J10" s="335" t="s">
        <v>2</v>
      </c>
      <c r="K10" s="146"/>
    </row>
    <row r="11" spans="1:11" ht="19.95" customHeight="1" x14ac:dyDescent="0.25">
      <c r="A11" s="147">
        <v>1</v>
      </c>
      <c r="B11" s="283"/>
      <c r="C11" s="148"/>
      <c r="D11" s="148"/>
      <c r="E11" s="148"/>
      <c r="F11" s="148"/>
      <c r="G11" s="148"/>
      <c r="H11" s="148"/>
      <c r="I11" s="148"/>
      <c r="J11" s="148"/>
      <c r="K11" s="146"/>
    </row>
    <row r="12" spans="1:11" ht="19.95" customHeight="1" x14ac:dyDescent="0.25">
      <c r="A12" s="147">
        <v>2</v>
      </c>
      <c r="B12" s="248"/>
      <c r="C12" s="148"/>
      <c r="D12" s="282"/>
      <c r="E12" s="12"/>
      <c r="F12" s="148"/>
      <c r="G12" s="148"/>
      <c r="H12" s="148"/>
      <c r="I12" s="148"/>
      <c r="J12" s="148"/>
      <c r="K12" s="146"/>
    </row>
    <row r="13" spans="1:11" ht="19.95" customHeight="1" x14ac:dyDescent="0.25">
      <c r="A13" s="147">
        <v>3</v>
      </c>
      <c r="B13" s="148"/>
      <c r="C13" s="148"/>
      <c r="D13" s="148"/>
      <c r="E13" s="148"/>
      <c r="F13" s="148"/>
      <c r="G13" s="148"/>
      <c r="H13" s="148"/>
      <c r="I13" s="148"/>
      <c r="J13" s="148"/>
      <c r="K13" s="146"/>
    </row>
    <row r="14" spans="1:11" ht="19.95" customHeight="1" x14ac:dyDescent="0.25">
      <c r="A14" s="147"/>
      <c r="B14" s="148"/>
      <c r="C14" s="148"/>
      <c r="D14" s="148"/>
      <c r="E14" s="148"/>
      <c r="F14" s="148"/>
      <c r="G14" s="148"/>
      <c r="H14" s="148"/>
      <c r="I14" s="148"/>
      <c r="J14" s="148"/>
      <c r="K14" s="146"/>
    </row>
    <row r="15" spans="1:11" ht="4.5" customHeight="1" x14ac:dyDescent="0.25">
      <c r="A15" s="149"/>
      <c r="B15" s="150"/>
      <c r="C15" s="150"/>
      <c r="D15" s="150"/>
      <c r="E15" s="150"/>
      <c r="F15" s="150"/>
      <c r="G15" s="150"/>
      <c r="H15" s="150"/>
      <c r="I15" s="150"/>
      <c r="J15" s="150"/>
      <c r="K15" s="146"/>
    </row>
    <row r="16" spans="1:11" s="152" customFormat="1" ht="30" customHeight="1" x14ac:dyDescent="0.25">
      <c r="A16" s="151" t="s">
        <v>90</v>
      </c>
    </row>
    <row r="17" spans="1:11" ht="55.2" x14ac:dyDescent="0.25">
      <c r="A17" s="318" t="s">
        <v>1</v>
      </c>
      <c r="B17" s="334" t="s">
        <v>147</v>
      </c>
      <c r="C17" s="334" t="s">
        <v>5</v>
      </c>
      <c r="D17" s="334" t="s">
        <v>123</v>
      </c>
      <c r="E17" s="334" t="s">
        <v>124</v>
      </c>
      <c r="F17" s="334" t="s">
        <v>23</v>
      </c>
      <c r="G17" s="334" t="s">
        <v>22</v>
      </c>
      <c r="H17" s="334" t="s">
        <v>29</v>
      </c>
      <c r="I17" s="334" t="s">
        <v>125</v>
      </c>
      <c r="J17" s="335" t="s">
        <v>2</v>
      </c>
      <c r="K17" s="146"/>
    </row>
    <row r="18" spans="1:11" ht="19.95" customHeight="1" x14ac:dyDescent="0.25">
      <c r="A18" s="153">
        <v>1</v>
      </c>
      <c r="B18" s="248"/>
      <c r="C18" s="154"/>
      <c r="D18" s="282"/>
      <c r="E18" s="154"/>
      <c r="F18" s="154"/>
      <c r="G18" s="154"/>
      <c r="H18" s="154"/>
      <c r="I18" s="154"/>
      <c r="J18" s="154"/>
      <c r="K18" s="146"/>
    </row>
    <row r="19" spans="1:11" ht="19.95" customHeight="1" x14ac:dyDescent="0.25">
      <c r="A19" s="147">
        <v>2</v>
      </c>
      <c r="B19" s="148"/>
      <c r="C19" s="148"/>
      <c r="D19" s="148"/>
      <c r="E19" s="148"/>
      <c r="F19" s="148"/>
      <c r="G19" s="148"/>
      <c r="H19" s="148"/>
      <c r="I19" s="148"/>
      <c r="J19" s="148"/>
      <c r="K19" s="146"/>
    </row>
    <row r="20" spans="1:11" ht="19.95" customHeight="1" x14ac:dyDescent="0.25">
      <c r="A20" s="147">
        <v>3</v>
      </c>
      <c r="B20" s="148"/>
      <c r="C20" s="148"/>
      <c r="D20" s="148"/>
      <c r="E20" s="148"/>
      <c r="F20" s="148"/>
      <c r="G20" s="148"/>
      <c r="H20" s="148"/>
      <c r="I20" s="148"/>
      <c r="J20" s="148"/>
      <c r="K20" s="146"/>
    </row>
    <row r="21" spans="1:11" ht="19.95" customHeight="1" x14ac:dyDescent="0.25">
      <c r="A21" s="147"/>
      <c r="B21" s="148"/>
      <c r="C21" s="148"/>
      <c r="D21" s="148"/>
      <c r="E21" s="148"/>
      <c r="F21" s="148"/>
      <c r="G21" s="148"/>
      <c r="H21" s="148"/>
      <c r="I21" s="148"/>
      <c r="J21" s="148"/>
      <c r="K21" s="146"/>
    </row>
    <row r="22" spans="1:11" ht="4.5" customHeight="1" x14ac:dyDescent="0.25">
      <c r="A22" s="149"/>
      <c r="B22" s="150"/>
      <c r="C22" s="150"/>
      <c r="D22" s="150"/>
      <c r="E22" s="150"/>
      <c r="F22" s="150"/>
      <c r="G22" s="150"/>
      <c r="H22" s="150"/>
      <c r="I22" s="150"/>
      <c r="J22" s="150"/>
      <c r="K22" s="146"/>
    </row>
    <row r="24" spans="1:11" x14ac:dyDescent="0.25">
      <c r="J24" s="84"/>
    </row>
  </sheetData>
  <mergeCells count="1">
    <mergeCell ref="A2:J2"/>
  </mergeCells>
  <phoneticPr fontId="8" type="noConversion"/>
  <printOptions horizontalCentered="1"/>
  <pageMargins left="0.23622047244094491" right="0.15748031496062992" top="0.27559055118110237" bottom="0.31496062992125984" header="0.31496062992125984" footer="0.31496062992125984"/>
  <pageSetup paperSize="9" scale="72" fitToHeight="0" orientation="landscape"/>
  <headerFooter alignWithMargins="0">
    <oddHeader>&amp;A</oddHeader>
    <oddFooter>&amp;C&amp;D</oddFooter>
  </headerFooter>
  <colBreaks count="1" manualBreakCount="1">
    <brk id="11" max="1048575" man="1"/>
  </col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D60093"/>
    <pageSetUpPr fitToPage="1"/>
  </sheetPr>
  <dimension ref="A1:H17"/>
  <sheetViews>
    <sheetView zoomScale="80" zoomScaleNormal="80" zoomScaleSheetLayoutView="80" workbookViewId="0"/>
  </sheetViews>
  <sheetFormatPr baseColWidth="10" defaultColWidth="11.44140625" defaultRowHeight="13.8" x14ac:dyDescent="0.25"/>
  <cols>
    <col min="1" max="1" width="2.6640625" style="66" customWidth="1"/>
    <col min="2" max="2" width="30.6640625" style="66" customWidth="1"/>
    <col min="3" max="3" width="17.33203125" style="66" customWidth="1"/>
    <col min="4" max="4" width="37.44140625" style="66" bestFit="1" customWidth="1"/>
    <col min="5" max="5" width="34.44140625" style="66" customWidth="1"/>
    <col min="6" max="7" width="30.6640625" style="66" customWidth="1"/>
    <col min="8" max="8" width="0.6640625" style="16" customWidth="1"/>
    <col min="9" max="16384" width="11.44140625" style="16"/>
  </cols>
  <sheetData>
    <row r="1" spans="1:8" ht="21.75" customHeight="1" x14ac:dyDescent="0.25">
      <c r="A1" s="158" t="s">
        <v>62</v>
      </c>
      <c r="B1" s="143"/>
      <c r="D1" s="144"/>
      <c r="E1" s="144"/>
      <c r="F1" s="144"/>
      <c r="G1" s="144"/>
      <c r="H1" s="83"/>
    </row>
    <row r="2" spans="1:8" ht="21.75" customHeight="1" x14ac:dyDescent="0.25">
      <c r="A2" s="159" t="s">
        <v>56</v>
      </c>
      <c r="B2" s="83"/>
      <c r="C2" s="83"/>
      <c r="D2" s="83"/>
      <c r="E2" s="83"/>
      <c r="F2" s="83"/>
      <c r="G2" s="83"/>
      <c r="H2" s="83"/>
    </row>
    <row r="3" spans="1:8" ht="27.6" x14ac:dyDescent="0.25">
      <c r="A3" s="318" t="s">
        <v>1</v>
      </c>
      <c r="B3" s="311" t="s">
        <v>83</v>
      </c>
      <c r="C3" s="311" t="s">
        <v>84</v>
      </c>
      <c r="D3" s="311" t="s">
        <v>85</v>
      </c>
      <c r="E3" s="311" t="s">
        <v>86</v>
      </c>
      <c r="F3" s="311" t="s">
        <v>87</v>
      </c>
      <c r="G3" s="311" t="s">
        <v>88</v>
      </c>
      <c r="H3" s="55"/>
    </row>
    <row r="4" spans="1:8" ht="19.95" customHeight="1" x14ac:dyDescent="0.25">
      <c r="A4" s="147">
        <v>1</v>
      </c>
      <c r="B4" s="154"/>
      <c r="C4" s="154"/>
      <c r="D4" s="154"/>
      <c r="E4" s="156"/>
      <c r="F4" s="156"/>
      <c r="G4" s="156"/>
      <c r="H4" s="55"/>
    </row>
    <row r="5" spans="1:8" ht="19.95" customHeight="1" x14ac:dyDescent="0.25">
      <c r="A5" s="147">
        <v>2</v>
      </c>
      <c r="B5" s="248"/>
      <c r="C5" s="154"/>
      <c r="D5" s="148"/>
      <c r="E5" s="148"/>
      <c r="F5" s="148"/>
      <c r="G5" s="148"/>
      <c r="H5" s="55"/>
    </row>
    <row r="6" spans="1:8" ht="19.95" customHeight="1" x14ac:dyDescent="0.25">
      <c r="A6" s="147">
        <v>3</v>
      </c>
      <c r="B6" s="248"/>
      <c r="C6" s="154"/>
      <c r="D6" s="148"/>
      <c r="E6" s="148"/>
      <c r="F6" s="148"/>
      <c r="G6" s="148"/>
      <c r="H6" s="55"/>
    </row>
    <row r="7" spans="1:8" ht="19.95" customHeight="1" x14ac:dyDescent="0.25">
      <c r="A7" s="147">
        <v>4</v>
      </c>
      <c r="B7" s="148"/>
      <c r="C7" s="148"/>
      <c r="D7" s="148"/>
      <c r="E7" s="148"/>
      <c r="F7" s="148"/>
      <c r="G7" s="148"/>
      <c r="H7" s="55"/>
    </row>
    <row r="8" spans="1:8" ht="19.95" customHeight="1" x14ac:dyDescent="0.25">
      <c r="A8" s="147">
        <v>5</v>
      </c>
      <c r="B8" s="148"/>
      <c r="C8" s="148"/>
      <c r="D8" s="148"/>
      <c r="E8" s="148"/>
      <c r="F8" s="148"/>
      <c r="G8" s="148"/>
      <c r="H8" s="55"/>
    </row>
    <row r="9" spans="1:8" ht="4.5" customHeight="1" x14ac:dyDescent="0.25">
      <c r="A9" s="149"/>
      <c r="B9" s="150"/>
      <c r="C9" s="150"/>
      <c r="D9" s="150"/>
      <c r="E9" s="150"/>
      <c r="F9" s="150"/>
      <c r="G9" s="150"/>
      <c r="H9" s="55"/>
    </row>
    <row r="10" spans="1:8" ht="21.75" customHeight="1" x14ac:dyDescent="0.25">
      <c r="A10" s="157" t="s">
        <v>57</v>
      </c>
      <c r="H10" s="83"/>
    </row>
    <row r="11" spans="1:8" ht="27.6" x14ac:dyDescent="0.25">
      <c r="A11" s="318" t="s">
        <v>1</v>
      </c>
      <c r="B11" s="329" t="s">
        <v>83</v>
      </c>
      <c r="C11" s="329" t="s">
        <v>84</v>
      </c>
      <c r="D11" s="329" t="s">
        <v>85</v>
      </c>
      <c r="E11" s="329" t="s">
        <v>86</v>
      </c>
      <c r="F11" s="329" t="s">
        <v>87</v>
      </c>
      <c r="G11" s="329" t="s">
        <v>88</v>
      </c>
      <c r="H11" s="55"/>
    </row>
    <row r="12" spans="1:8" ht="19.95" customHeight="1" x14ac:dyDescent="0.25">
      <c r="A12" s="147">
        <v>1</v>
      </c>
      <c r="B12" s="148"/>
      <c r="C12" s="148"/>
      <c r="D12" s="148"/>
      <c r="E12" s="148"/>
      <c r="F12" s="148"/>
      <c r="G12" s="148"/>
      <c r="H12" s="55"/>
    </row>
    <row r="13" spans="1:8" ht="19.95" customHeight="1" x14ac:dyDescent="0.25">
      <c r="A13" s="147">
        <v>2</v>
      </c>
      <c r="B13" s="148"/>
      <c r="C13" s="148"/>
      <c r="D13" s="148"/>
      <c r="E13" s="148"/>
      <c r="F13" s="148"/>
      <c r="G13" s="148"/>
      <c r="H13" s="55"/>
    </row>
    <row r="14" spans="1:8" ht="19.95" customHeight="1" x14ac:dyDescent="0.25">
      <c r="A14" s="147">
        <v>3</v>
      </c>
      <c r="B14" s="148"/>
      <c r="C14" s="148"/>
      <c r="D14" s="148"/>
      <c r="E14" s="148"/>
      <c r="F14" s="148"/>
      <c r="G14" s="148"/>
      <c r="H14" s="55"/>
    </row>
    <row r="15" spans="1:8" ht="19.95" customHeight="1" x14ac:dyDescent="0.25">
      <c r="A15" s="147">
        <v>4</v>
      </c>
      <c r="B15" s="148"/>
      <c r="C15" s="148"/>
      <c r="D15" s="148"/>
      <c r="E15" s="148"/>
      <c r="F15" s="148"/>
      <c r="G15" s="148"/>
      <c r="H15" s="55"/>
    </row>
    <row r="16" spans="1:8" ht="19.95" customHeight="1" x14ac:dyDescent="0.25">
      <c r="A16" s="147">
        <v>5</v>
      </c>
      <c r="B16" s="148"/>
      <c r="C16" s="148"/>
      <c r="D16" s="148"/>
      <c r="E16" s="148"/>
      <c r="F16" s="148"/>
      <c r="G16" s="148"/>
      <c r="H16" s="55"/>
    </row>
    <row r="17" spans="1:8" ht="4.5" customHeight="1" x14ac:dyDescent="0.25">
      <c r="A17" s="149"/>
      <c r="B17" s="150"/>
      <c r="C17" s="150"/>
      <c r="D17" s="150"/>
      <c r="E17" s="150"/>
      <c r="F17" s="150"/>
      <c r="G17" s="150"/>
      <c r="H17" s="55"/>
    </row>
  </sheetData>
  <pageMargins left="0.70866141732283472" right="0.70866141732283472" top="0.78740157480314965" bottom="0.78740157480314965" header="0.31496062992125984" footer="0.31496062992125984"/>
  <pageSetup paperSize="9" scale="72" fitToHeight="0" orientation="landscape"/>
  <headerFooter alignWithMargins="0">
    <oddHeader>&amp;A</oddHeader>
    <oddFooter>&amp;C&amp;D</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1:G69"/>
  <sheetViews>
    <sheetView showGridLines="0" zoomScale="80" zoomScaleNormal="80" zoomScaleSheetLayoutView="25" workbookViewId="0"/>
  </sheetViews>
  <sheetFormatPr baseColWidth="10" defaultColWidth="11.44140625" defaultRowHeight="13.2" x14ac:dyDescent="0.25"/>
  <cols>
    <col min="1" max="1" width="6.44140625" customWidth="1"/>
    <col min="4" max="4" width="89.6640625" customWidth="1"/>
    <col min="5" max="5" width="40.44140625" customWidth="1"/>
    <col min="6" max="6" width="37.33203125" customWidth="1"/>
    <col min="7" max="7" width="34.33203125" customWidth="1"/>
  </cols>
  <sheetData>
    <row r="1" spans="1:7" ht="33.75" customHeight="1" x14ac:dyDescent="0.25">
      <c r="A1" s="232" t="s">
        <v>3</v>
      </c>
      <c r="B1" s="233"/>
      <c r="C1" s="228"/>
      <c r="D1" s="229"/>
      <c r="E1" s="229"/>
      <c r="F1" s="230"/>
      <c r="G1" s="231"/>
    </row>
    <row r="2" spans="1:7" ht="64.95" customHeight="1" thickBot="1" x14ac:dyDescent="0.3">
      <c r="A2" s="435" t="s">
        <v>234</v>
      </c>
      <c r="B2" s="436"/>
      <c r="C2" s="436"/>
      <c r="D2" s="436"/>
      <c r="E2" s="436"/>
      <c r="F2" s="436"/>
      <c r="G2" s="285"/>
    </row>
    <row r="3" spans="1:7" ht="45" customHeight="1" thickBot="1" x14ac:dyDescent="0.3">
      <c r="A3" s="446" t="s">
        <v>65</v>
      </c>
      <c r="B3" s="447"/>
      <c r="C3" s="304"/>
      <c r="D3" s="304" t="s">
        <v>0</v>
      </c>
      <c r="E3" s="305" t="s">
        <v>186</v>
      </c>
      <c r="F3" s="305" t="s">
        <v>126</v>
      </c>
      <c r="G3" s="305" t="s">
        <v>66</v>
      </c>
    </row>
    <row r="4" spans="1:7" ht="45" customHeight="1" x14ac:dyDescent="0.25">
      <c r="A4" s="437" t="s">
        <v>24</v>
      </c>
      <c r="B4" s="443" t="s">
        <v>37</v>
      </c>
      <c r="C4" s="17">
        <v>1</v>
      </c>
      <c r="D4" s="36" t="s">
        <v>152</v>
      </c>
      <c r="E4" s="203"/>
      <c r="F4" s="18"/>
      <c r="G4" s="204"/>
    </row>
    <row r="5" spans="1:7" ht="45" customHeight="1" x14ac:dyDescent="0.25">
      <c r="A5" s="438"/>
      <c r="B5" s="444"/>
      <c r="C5" s="20">
        <v>2</v>
      </c>
      <c r="D5" s="36" t="s">
        <v>153</v>
      </c>
      <c r="E5" s="21"/>
      <c r="F5" s="21"/>
      <c r="G5" s="22"/>
    </row>
    <row r="6" spans="1:7" ht="45" customHeight="1" x14ac:dyDescent="0.25">
      <c r="A6" s="438"/>
      <c r="B6" s="444"/>
      <c r="C6" s="23">
        <v>3</v>
      </c>
      <c r="D6" s="37" t="s">
        <v>154</v>
      </c>
      <c r="E6" s="24"/>
      <c r="F6" s="24"/>
      <c r="G6" s="25"/>
    </row>
    <row r="7" spans="1:7" ht="45" customHeight="1" x14ac:dyDescent="0.25">
      <c r="A7" s="438"/>
      <c r="B7" s="444"/>
      <c r="C7" s="20">
        <v>4</v>
      </c>
      <c r="D7" s="38" t="s">
        <v>14</v>
      </c>
      <c r="E7" s="26"/>
      <c r="F7" s="26"/>
      <c r="G7" s="27"/>
    </row>
    <row r="8" spans="1:7" ht="45" customHeight="1" thickBot="1" x14ac:dyDescent="0.3">
      <c r="A8" s="438"/>
      <c r="B8" s="445"/>
      <c r="C8" s="20">
        <v>5</v>
      </c>
      <c r="D8" s="39" t="s">
        <v>15</v>
      </c>
      <c r="E8" s="26"/>
      <c r="F8" s="26"/>
      <c r="G8" s="27"/>
    </row>
    <row r="9" spans="1:7" ht="45" customHeight="1" x14ac:dyDescent="0.25">
      <c r="A9" s="438"/>
      <c r="B9" s="440" t="s">
        <v>16</v>
      </c>
      <c r="C9" s="17">
        <v>6</v>
      </c>
      <c r="D9" s="40" t="s">
        <v>235</v>
      </c>
      <c r="E9" s="28"/>
      <c r="F9" s="28"/>
      <c r="G9" s="29"/>
    </row>
    <row r="10" spans="1:7" ht="45" customHeight="1" x14ac:dyDescent="0.25">
      <c r="A10" s="438"/>
      <c r="B10" s="441"/>
      <c r="C10" s="20">
        <v>7</v>
      </c>
      <c r="D10" s="41" t="s">
        <v>236</v>
      </c>
      <c r="E10" s="205"/>
      <c r="F10" s="21"/>
      <c r="G10" s="206"/>
    </row>
    <row r="11" spans="1:7" ht="45" customHeight="1" x14ac:dyDescent="0.25">
      <c r="A11" s="438"/>
      <c r="B11" s="441"/>
      <c r="C11" s="23">
        <v>8</v>
      </c>
      <c r="D11" s="41" t="s">
        <v>155</v>
      </c>
      <c r="E11" s="205"/>
      <c r="F11" s="21"/>
      <c r="G11" s="206"/>
    </row>
    <row r="12" spans="1:7" ht="45" customHeight="1" thickBot="1" x14ac:dyDescent="0.3">
      <c r="A12" s="438"/>
      <c r="B12" s="441"/>
      <c r="C12" s="20">
        <v>9</v>
      </c>
      <c r="D12" s="37" t="s">
        <v>156</v>
      </c>
      <c r="E12" s="205"/>
      <c r="F12" s="21"/>
      <c r="G12" s="22"/>
    </row>
    <row r="13" spans="1:7" ht="45" customHeight="1" x14ac:dyDescent="0.25">
      <c r="A13" s="438"/>
      <c r="B13" s="443" t="s">
        <v>64</v>
      </c>
      <c r="C13" s="17">
        <v>10</v>
      </c>
      <c r="D13" s="40" t="s">
        <v>40</v>
      </c>
      <c r="E13" s="18"/>
      <c r="F13" s="18"/>
      <c r="G13" s="19"/>
    </row>
    <row r="14" spans="1:7" ht="45" customHeight="1" x14ac:dyDescent="0.25">
      <c r="A14" s="438"/>
      <c r="B14" s="444"/>
      <c r="C14" s="32">
        <v>11</v>
      </c>
      <c r="D14" s="37" t="s">
        <v>41</v>
      </c>
      <c r="E14" s="205"/>
      <c r="F14" s="21"/>
      <c r="G14" s="22"/>
    </row>
    <row r="15" spans="1:7" ht="45" customHeight="1" x14ac:dyDescent="0.25">
      <c r="A15" s="438"/>
      <c r="B15" s="444"/>
      <c r="C15" s="20">
        <v>12</v>
      </c>
      <c r="D15" s="37" t="s">
        <v>19</v>
      </c>
      <c r="E15" s="21"/>
      <c r="F15" s="21"/>
      <c r="G15" s="22"/>
    </row>
    <row r="16" spans="1:7" ht="45" customHeight="1" thickBot="1" x14ac:dyDescent="0.3">
      <c r="A16" s="439"/>
      <c r="B16" s="445"/>
      <c r="C16" s="20">
        <v>13</v>
      </c>
      <c r="D16" s="42" t="s">
        <v>157</v>
      </c>
      <c r="E16" s="207"/>
      <c r="F16" s="33"/>
      <c r="G16" s="210"/>
    </row>
    <row r="17" spans="1:7" ht="45" customHeight="1" x14ac:dyDescent="0.25">
      <c r="A17" s="437" t="s">
        <v>27</v>
      </c>
      <c r="B17" s="443" t="s">
        <v>38</v>
      </c>
      <c r="C17" s="17">
        <v>14</v>
      </c>
      <c r="D17" s="40" t="s">
        <v>35</v>
      </c>
      <c r="E17" s="203"/>
      <c r="F17" s="18"/>
      <c r="G17" s="204"/>
    </row>
    <row r="18" spans="1:7" ht="45" customHeight="1" x14ac:dyDescent="0.25">
      <c r="A18" s="438"/>
      <c r="B18" s="444"/>
      <c r="C18" s="20">
        <v>15</v>
      </c>
      <c r="D18" s="37" t="s">
        <v>36</v>
      </c>
      <c r="E18" s="21"/>
      <c r="F18" s="21"/>
      <c r="G18" s="22"/>
    </row>
    <row r="19" spans="1:7" ht="45" customHeight="1" x14ac:dyDescent="0.25">
      <c r="A19" s="438"/>
      <c r="B19" s="444"/>
      <c r="C19" s="23">
        <v>16</v>
      </c>
      <c r="D19" s="37" t="s">
        <v>119</v>
      </c>
      <c r="E19" s="205"/>
      <c r="F19" s="21"/>
      <c r="G19" s="22"/>
    </row>
    <row r="20" spans="1:7" ht="45" customHeight="1" x14ac:dyDescent="0.25">
      <c r="A20" s="438"/>
      <c r="B20" s="444"/>
      <c r="C20" s="23">
        <v>17</v>
      </c>
      <c r="D20" s="38" t="s">
        <v>20</v>
      </c>
      <c r="E20" s="30"/>
      <c r="F20" s="30"/>
      <c r="G20" s="31"/>
    </row>
    <row r="21" spans="1:7" ht="45" customHeight="1" thickBot="1" x14ac:dyDescent="0.3">
      <c r="A21" s="438"/>
      <c r="B21" s="445"/>
      <c r="C21" s="23">
        <v>18</v>
      </c>
      <c r="D21" s="42" t="s">
        <v>158</v>
      </c>
      <c r="E21" s="33"/>
      <c r="F21" s="33"/>
      <c r="G21" s="34"/>
    </row>
    <row r="22" spans="1:7" ht="45" customHeight="1" x14ac:dyDescent="0.25">
      <c r="A22" s="438"/>
      <c r="B22" s="443" t="s">
        <v>39</v>
      </c>
      <c r="C22" s="17">
        <v>19</v>
      </c>
      <c r="D22" s="40" t="s">
        <v>30</v>
      </c>
      <c r="E22" s="211"/>
      <c r="F22" s="211"/>
      <c r="G22" s="211"/>
    </row>
    <row r="23" spans="1:7" ht="45" customHeight="1" x14ac:dyDescent="0.25">
      <c r="A23" s="438"/>
      <c r="B23" s="444"/>
      <c r="C23" s="23">
        <v>20</v>
      </c>
      <c r="D23" s="37" t="s">
        <v>31</v>
      </c>
      <c r="E23" s="205"/>
      <c r="F23" s="21"/>
      <c r="G23" s="206"/>
    </row>
    <row r="24" spans="1:7" ht="45" customHeight="1" x14ac:dyDescent="0.25">
      <c r="A24" s="438"/>
      <c r="B24" s="444"/>
      <c r="C24" s="20">
        <v>21</v>
      </c>
      <c r="D24" s="38" t="s">
        <v>32</v>
      </c>
      <c r="E24" s="30"/>
      <c r="F24" s="30"/>
      <c r="G24" s="31"/>
    </row>
    <row r="25" spans="1:7" ht="45" customHeight="1" thickBot="1" x14ac:dyDescent="0.3">
      <c r="A25" s="438"/>
      <c r="B25" s="445"/>
      <c r="C25" s="23">
        <v>22</v>
      </c>
      <c r="D25" s="38" t="s">
        <v>33</v>
      </c>
      <c r="E25" s="30"/>
      <c r="F25" s="30"/>
      <c r="G25" s="31"/>
    </row>
    <row r="26" spans="1:7" ht="45" customHeight="1" x14ac:dyDescent="0.25">
      <c r="A26" s="437" t="s">
        <v>25</v>
      </c>
      <c r="B26" s="440" t="s">
        <v>17</v>
      </c>
      <c r="C26" s="17">
        <v>23</v>
      </c>
      <c r="D26" s="40" t="s">
        <v>42</v>
      </c>
      <c r="E26" s="203"/>
      <c r="F26" s="18"/>
      <c r="G26" s="204"/>
    </row>
    <row r="27" spans="1:7" ht="45" customHeight="1" x14ac:dyDescent="0.25">
      <c r="A27" s="438"/>
      <c r="B27" s="441"/>
      <c r="C27" s="32">
        <v>24</v>
      </c>
      <c r="D27" s="37" t="s">
        <v>120</v>
      </c>
      <c r="E27" s="205"/>
      <c r="F27" s="21"/>
      <c r="G27" s="22"/>
    </row>
    <row r="28" spans="1:7" ht="45" customHeight="1" x14ac:dyDescent="0.25">
      <c r="A28" s="438"/>
      <c r="B28" s="441"/>
      <c r="C28" s="20">
        <v>25</v>
      </c>
      <c r="D28" s="37" t="s">
        <v>18</v>
      </c>
      <c r="E28" s="205"/>
      <c r="F28" s="21"/>
      <c r="G28" s="22"/>
    </row>
    <row r="29" spans="1:7" ht="45" customHeight="1" thickBot="1" x14ac:dyDescent="0.3">
      <c r="A29" s="438"/>
      <c r="B29" s="442"/>
      <c r="C29" s="20">
        <v>26</v>
      </c>
      <c r="D29" s="42" t="s">
        <v>43</v>
      </c>
      <c r="E29" s="33"/>
      <c r="F29" s="33"/>
      <c r="G29" s="34"/>
    </row>
    <row r="30" spans="1:7" ht="45" customHeight="1" x14ac:dyDescent="0.25">
      <c r="A30" s="438"/>
      <c r="B30" s="443" t="s">
        <v>34</v>
      </c>
      <c r="C30" s="17">
        <v>27</v>
      </c>
      <c r="D30" s="43" t="s">
        <v>159</v>
      </c>
      <c r="E30" s="18"/>
      <c r="F30" s="18"/>
      <c r="G30" s="19"/>
    </row>
    <row r="31" spans="1:7" ht="45" customHeight="1" x14ac:dyDescent="0.25">
      <c r="A31" s="438"/>
      <c r="B31" s="444"/>
      <c r="C31" s="20">
        <v>28</v>
      </c>
      <c r="D31" s="37" t="s">
        <v>160</v>
      </c>
      <c r="E31" s="205"/>
      <c r="F31" s="21"/>
      <c r="G31" s="22"/>
    </row>
    <row r="32" spans="1:7" ht="45" customHeight="1" x14ac:dyDescent="0.25">
      <c r="A32" s="438"/>
      <c r="B32" s="444"/>
      <c r="C32" s="20">
        <v>29</v>
      </c>
      <c r="D32" s="37" t="s">
        <v>161</v>
      </c>
      <c r="E32" s="205"/>
      <c r="F32" s="21"/>
      <c r="G32" s="22"/>
    </row>
    <row r="33" spans="1:7" ht="45" customHeight="1" thickBot="1" x14ac:dyDescent="0.3">
      <c r="A33" s="439"/>
      <c r="B33" s="445"/>
      <c r="C33" s="35">
        <v>30</v>
      </c>
      <c r="D33" s="42" t="s">
        <v>63</v>
      </c>
      <c r="E33" s="207"/>
      <c r="F33" s="33"/>
      <c r="G33" s="34"/>
    </row>
    <row r="34" spans="1:7" ht="38.25" customHeight="1" x14ac:dyDescent="0.3">
      <c r="B34" s="1"/>
      <c r="C34" s="1"/>
      <c r="D34" s="1"/>
      <c r="E34" s="1"/>
      <c r="F34" s="1"/>
      <c r="G34" s="1"/>
    </row>
    <row r="35" spans="1:7" ht="38.25" customHeight="1" x14ac:dyDescent="0.3">
      <c r="B35" s="1"/>
      <c r="C35" s="1"/>
      <c r="D35" s="1"/>
      <c r="E35" s="1"/>
      <c r="F35" s="1"/>
      <c r="G35" s="1"/>
    </row>
    <row r="36" spans="1:7" ht="38.25" customHeight="1" x14ac:dyDescent="0.3">
      <c r="B36" s="1"/>
      <c r="C36" s="1"/>
      <c r="D36" s="1"/>
      <c r="E36" s="1"/>
      <c r="F36" s="1"/>
      <c r="G36" s="1"/>
    </row>
    <row r="37" spans="1:7" ht="38.25" customHeight="1" x14ac:dyDescent="0.3">
      <c r="B37" s="1"/>
      <c r="C37" s="1"/>
      <c r="D37" s="1"/>
      <c r="E37" s="1"/>
      <c r="F37" s="1"/>
      <c r="G37" s="1"/>
    </row>
    <row r="38" spans="1:7" ht="38.25" customHeight="1" x14ac:dyDescent="0.3">
      <c r="B38" s="1"/>
      <c r="C38" s="1"/>
      <c r="D38" s="1"/>
      <c r="E38" s="1"/>
      <c r="F38" s="1"/>
      <c r="G38" s="1"/>
    </row>
    <row r="39" spans="1:7" ht="38.25" customHeight="1" x14ac:dyDescent="0.3">
      <c r="B39" s="1"/>
      <c r="C39" s="1"/>
      <c r="D39" s="1"/>
      <c r="E39" s="1"/>
      <c r="F39" s="1"/>
      <c r="G39" s="1"/>
    </row>
    <row r="40" spans="1:7" ht="38.25" customHeight="1" x14ac:dyDescent="0.3">
      <c r="B40" s="1"/>
      <c r="C40" s="1"/>
      <c r="D40" s="1"/>
      <c r="E40" s="1"/>
      <c r="F40" s="1"/>
      <c r="G40" s="1"/>
    </row>
    <row r="41" spans="1:7" ht="38.25" customHeight="1" x14ac:dyDescent="0.3">
      <c r="B41" s="1"/>
      <c r="C41" s="1"/>
      <c r="D41" s="1"/>
      <c r="E41" s="1"/>
      <c r="F41" s="1"/>
      <c r="G41" s="1"/>
    </row>
    <row r="42" spans="1:7" ht="38.25" customHeight="1" x14ac:dyDescent="0.3">
      <c r="B42" s="1"/>
      <c r="C42" s="1"/>
      <c r="D42" s="1"/>
      <c r="E42" s="1"/>
      <c r="F42" s="1"/>
      <c r="G42" s="1"/>
    </row>
    <row r="43" spans="1:7" ht="38.25" customHeight="1" x14ac:dyDescent="0.3">
      <c r="B43" s="1"/>
      <c r="C43" s="1"/>
      <c r="D43" s="1"/>
      <c r="E43" s="1"/>
      <c r="F43" s="1"/>
      <c r="G43" s="1"/>
    </row>
    <row r="44" spans="1:7" ht="38.25" customHeight="1" x14ac:dyDescent="0.3">
      <c r="B44" s="1"/>
      <c r="C44" s="1"/>
      <c r="D44" s="1"/>
      <c r="E44" s="1"/>
      <c r="F44" s="1"/>
      <c r="G44" s="1"/>
    </row>
    <row r="45" spans="1:7" ht="38.25" customHeight="1" x14ac:dyDescent="0.3">
      <c r="B45" s="1"/>
      <c r="C45" s="1"/>
      <c r="D45" s="1"/>
      <c r="E45" s="1"/>
      <c r="F45" s="1"/>
      <c r="G45" s="1"/>
    </row>
    <row r="46" spans="1:7" ht="38.25" customHeight="1" x14ac:dyDescent="0.3">
      <c r="B46" s="1"/>
      <c r="C46" s="1"/>
      <c r="D46" s="1"/>
      <c r="E46" s="1"/>
      <c r="F46" s="1"/>
      <c r="G46" s="1"/>
    </row>
    <row r="47" spans="1:7" ht="38.25" customHeight="1" x14ac:dyDescent="0.3">
      <c r="B47" s="1"/>
      <c r="C47" s="1"/>
      <c r="D47" s="1"/>
      <c r="E47" s="1"/>
      <c r="F47" s="1"/>
      <c r="G47" s="1"/>
    </row>
    <row r="48" spans="1:7" ht="38.25" customHeight="1" x14ac:dyDescent="0.3">
      <c r="B48" s="1"/>
      <c r="C48" s="1"/>
      <c r="D48" s="1"/>
      <c r="E48" s="1"/>
      <c r="F48" s="1"/>
      <c r="G48" s="1"/>
    </row>
    <row r="49" spans="2:7" ht="38.25" customHeight="1" x14ac:dyDescent="0.3">
      <c r="B49" s="1"/>
      <c r="C49" s="1"/>
      <c r="D49" s="1"/>
      <c r="E49" s="1"/>
      <c r="F49" s="1"/>
      <c r="G49" s="1"/>
    </row>
    <row r="50" spans="2:7" ht="38.25" customHeight="1" x14ac:dyDescent="0.3">
      <c r="B50" s="1"/>
      <c r="C50" s="1"/>
      <c r="D50" s="1"/>
      <c r="E50" s="1"/>
      <c r="F50" s="1"/>
      <c r="G50" s="1"/>
    </row>
    <row r="51" spans="2:7" ht="38.25" customHeight="1" x14ac:dyDescent="0.3">
      <c r="B51" s="1"/>
      <c r="C51" s="1"/>
      <c r="D51" s="1"/>
      <c r="E51" s="1"/>
      <c r="F51" s="1"/>
      <c r="G51" s="1"/>
    </row>
    <row r="52" spans="2:7" ht="38.25" customHeight="1" x14ac:dyDescent="0.3">
      <c r="B52" s="1"/>
      <c r="C52" s="1"/>
      <c r="D52" s="1"/>
      <c r="E52" s="1"/>
      <c r="F52" s="1"/>
      <c r="G52" s="1"/>
    </row>
    <row r="53" spans="2:7" ht="38.25" customHeight="1" x14ac:dyDescent="0.3">
      <c r="B53" s="1"/>
      <c r="C53" s="1"/>
      <c r="D53" s="1"/>
      <c r="E53" s="1"/>
      <c r="F53" s="1"/>
      <c r="G53" s="1"/>
    </row>
    <row r="54" spans="2:7" ht="38.25" customHeight="1" x14ac:dyDescent="0.3">
      <c r="B54" s="1"/>
      <c r="C54" s="1"/>
      <c r="D54" s="1"/>
      <c r="E54" s="1"/>
      <c r="F54" s="1"/>
      <c r="G54" s="1"/>
    </row>
    <row r="55" spans="2:7" ht="38.25" customHeight="1" x14ac:dyDescent="0.3">
      <c r="B55" s="1"/>
      <c r="C55" s="1"/>
      <c r="D55" s="1"/>
      <c r="E55" s="1"/>
      <c r="F55" s="1"/>
      <c r="G55" s="1"/>
    </row>
    <row r="56" spans="2:7" ht="38.25" customHeight="1" x14ac:dyDescent="0.3">
      <c r="B56" s="1"/>
      <c r="C56" s="1"/>
      <c r="D56" s="1"/>
      <c r="E56" s="1"/>
      <c r="F56" s="1"/>
      <c r="G56" s="1"/>
    </row>
    <row r="57" spans="2:7" ht="38.25" customHeight="1" x14ac:dyDescent="0.3">
      <c r="B57" s="1"/>
      <c r="C57" s="1"/>
      <c r="D57" s="1"/>
      <c r="E57" s="1"/>
      <c r="F57" s="1"/>
      <c r="G57" s="1"/>
    </row>
    <row r="58" spans="2:7" ht="38.25" customHeight="1" x14ac:dyDescent="0.3">
      <c r="B58" s="1"/>
      <c r="C58" s="1"/>
      <c r="D58" s="1"/>
      <c r="E58" s="1"/>
      <c r="F58" s="1"/>
      <c r="G58" s="1"/>
    </row>
    <row r="59" spans="2:7" ht="38.25" customHeight="1" x14ac:dyDescent="0.3">
      <c r="B59" s="1"/>
      <c r="C59" s="1"/>
      <c r="D59" s="1"/>
      <c r="E59" s="1"/>
      <c r="F59" s="1"/>
      <c r="G59" s="1"/>
    </row>
    <row r="60" spans="2:7" ht="38.25" customHeight="1" x14ac:dyDescent="0.3">
      <c r="B60" s="1"/>
      <c r="C60" s="1"/>
      <c r="D60" s="1"/>
      <c r="E60" s="1"/>
      <c r="F60" s="1"/>
      <c r="G60" s="1"/>
    </row>
    <row r="61" spans="2:7" ht="38.25" customHeight="1" x14ac:dyDescent="0.3">
      <c r="B61" s="1"/>
      <c r="C61" s="1"/>
      <c r="D61" s="1"/>
      <c r="E61" s="1"/>
      <c r="F61" s="1"/>
      <c r="G61" s="1"/>
    </row>
    <row r="62" spans="2:7" ht="38.25" customHeight="1" x14ac:dyDescent="0.3">
      <c r="B62" s="1"/>
      <c r="C62" s="1"/>
      <c r="D62" s="1"/>
      <c r="E62" s="1"/>
      <c r="F62" s="1"/>
      <c r="G62" s="1"/>
    </row>
    <row r="63" spans="2:7" ht="38.25" customHeight="1" x14ac:dyDescent="0.3">
      <c r="B63" s="1"/>
      <c r="C63" s="1"/>
      <c r="D63" s="1"/>
      <c r="E63" s="1"/>
      <c r="F63" s="1"/>
      <c r="G63" s="1"/>
    </row>
    <row r="64" spans="2:7" ht="38.25" customHeight="1" x14ac:dyDescent="0.3">
      <c r="B64" s="1"/>
      <c r="C64" s="1"/>
      <c r="D64" s="1"/>
      <c r="E64" s="1"/>
      <c r="F64" s="1"/>
      <c r="G64" s="1"/>
    </row>
    <row r="65" spans="2:7" ht="38.25" customHeight="1" x14ac:dyDescent="0.3">
      <c r="B65" s="1"/>
      <c r="C65" s="1"/>
      <c r="D65" s="1"/>
      <c r="E65" s="1"/>
      <c r="F65" s="1"/>
      <c r="G65" s="1"/>
    </row>
    <row r="66" spans="2:7" ht="38.25" customHeight="1" x14ac:dyDescent="0.3">
      <c r="B66" s="1"/>
      <c r="C66" s="1"/>
      <c r="D66" s="1"/>
      <c r="E66" s="1"/>
      <c r="F66" s="1"/>
      <c r="G66" s="1"/>
    </row>
    <row r="67" spans="2:7" ht="38.25" customHeight="1" x14ac:dyDescent="0.3">
      <c r="B67" s="1"/>
      <c r="C67" s="1"/>
      <c r="D67" s="1"/>
      <c r="E67" s="1"/>
      <c r="F67" s="1"/>
      <c r="G67" s="1"/>
    </row>
    <row r="68" spans="2:7" ht="38.25" customHeight="1" x14ac:dyDescent="0.3">
      <c r="B68" s="1"/>
      <c r="C68" s="1"/>
      <c r="D68" s="1"/>
      <c r="E68" s="1"/>
      <c r="F68" s="1"/>
      <c r="G68" s="1"/>
    </row>
    <row r="69" spans="2:7" ht="38.25" customHeight="1" x14ac:dyDescent="0.3">
      <c r="B69" s="1"/>
      <c r="C69" s="1"/>
      <c r="D69" s="1"/>
      <c r="E69" s="1"/>
      <c r="F69" s="1"/>
      <c r="G69" s="1"/>
    </row>
  </sheetData>
  <mergeCells count="12">
    <mergeCell ref="A2:F2"/>
    <mergeCell ref="A26:A33"/>
    <mergeCell ref="B26:B29"/>
    <mergeCell ref="B30:B33"/>
    <mergeCell ref="A4:A16"/>
    <mergeCell ref="B4:B8"/>
    <mergeCell ref="B9:B12"/>
    <mergeCell ref="B13:B16"/>
    <mergeCell ref="A17:A25"/>
    <mergeCell ref="B17:B21"/>
    <mergeCell ref="B22:B25"/>
    <mergeCell ref="A3:B3"/>
  </mergeCells>
  <pageMargins left="0.70866141732283472" right="0.70866141732283472" top="0.78740157480314965" bottom="0.78740157480314965" header="0.31496062992125984" footer="0.31496062992125984"/>
  <pageSetup paperSize="9" scale="57" fitToHeight="0" orientation="landscape" r:id="rId1"/>
  <headerFooter alignWithMargins="0">
    <oddHeader>&amp;A</oddHeader>
    <oddFooter>&amp;C&amp;D</oddFooter>
  </headerFooter>
  <rowBreaks count="1" manualBreakCount="1">
    <brk id="16"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rgb="FFFFFF00"/>
    <pageSetUpPr fitToPage="1"/>
  </sheetPr>
  <dimension ref="A1:C46"/>
  <sheetViews>
    <sheetView showGridLines="0" zoomScale="80" zoomScaleNormal="80" zoomScaleSheetLayoutView="80" workbookViewId="0"/>
  </sheetViews>
  <sheetFormatPr baseColWidth="10" defaultColWidth="11.44140625" defaultRowHeight="13.2" x14ac:dyDescent="0.25"/>
  <cols>
    <col min="1" max="1" width="7.6640625" customWidth="1"/>
    <col min="2" max="2" width="72.77734375" customWidth="1"/>
    <col min="3" max="3" width="85.77734375" customWidth="1"/>
  </cols>
  <sheetData>
    <row r="1" spans="1:3" ht="30" customHeight="1" thickBot="1" x14ac:dyDescent="0.3">
      <c r="A1" s="226" t="s">
        <v>132</v>
      </c>
      <c r="B1" s="227"/>
      <c r="C1" s="227"/>
    </row>
    <row r="2" spans="1:3" ht="47.55" customHeight="1" thickBot="1" x14ac:dyDescent="0.3">
      <c r="A2" s="306" t="s">
        <v>1</v>
      </c>
      <c r="B2" s="302" t="s">
        <v>140</v>
      </c>
      <c r="C2" s="307" t="s">
        <v>139</v>
      </c>
    </row>
    <row r="3" spans="1:3" ht="45" customHeight="1" x14ac:dyDescent="0.25">
      <c r="A3" s="32">
        <v>1</v>
      </c>
      <c r="B3" s="36" t="s">
        <v>142</v>
      </c>
      <c r="C3" s="36"/>
    </row>
    <row r="4" spans="1:3" ht="45" customHeight="1" x14ac:dyDescent="0.25">
      <c r="A4" s="32">
        <v>2</v>
      </c>
      <c r="B4" s="36" t="s">
        <v>141</v>
      </c>
      <c r="C4" s="36"/>
    </row>
    <row r="5" spans="1:3" ht="45" customHeight="1" x14ac:dyDescent="0.25">
      <c r="A5" s="32">
        <v>3</v>
      </c>
      <c r="B5" s="36" t="s">
        <v>133</v>
      </c>
      <c r="C5" s="37"/>
    </row>
    <row r="6" spans="1:3" ht="45" customHeight="1" x14ac:dyDescent="0.25">
      <c r="A6" s="32">
        <v>4</v>
      </c>
      <c r="B6" s="36" t="s">
        <v>134</v>
      </c>
      <c r="C6" s="36"/>
    </row>
    <row r="7" spans="1:3" ht="45" customHeight="1" x14ac:dyDescent="0.25">
      <c r="A7" s="32">
        <v>5</v>
      </c>
      <c r="B7" s="36" t="s">
        <v>137</v>
      </c>
      <c r="C7" s="37"/>
    </row>
    <row r="8" spans="1:3" ht="45" customHeight="1" x14ac:dyDescent="0.25">
      <c r="A8" s="32">
        <v>6</v>
      </c>
      <c r="B8" s="37" t="s">
        <v>135</v>
      </c>
      <c r="C8" s="36"/>
    </row>
    <row r="9" spans="1:3" ht="43.5" customHeight="1" x14ac:dyDescent="0.25">
      <c r="A9" s="32">
        <v>7</v>
      </c>
      <c r="B9" s="36" t="s">
        <v>136</v>
      </c>
      <c r="C9" s="36"/>
    </row>
    <row r="10" spans="1:3" ht="57.75" customHeight="1" x14ac:dyDescent="0.25">
      <c r="A10" s="32">
        <v>8</v>
      </c>
      <c r="B10" s="36" t="s">
        <v>138</v>
      </c>
      <c r="C10" s="36"/>
    </row>
    <row r="11" spans="1:3" ht="38.25" customHeight="1" x14ac:dyDescent="0.25"/>
    <row r="12" spans="1:3" ht="38.25" customHeight="1" x14ac:dyDescent="0.25"/>
    <row r="13" spans="1:3" ht="38.25" customHeight="1" x14ac:dyDescent="0.25"/>
    <row r="14" spans="1:3" ht="38.25" customHeight="1" x14ac:dyDescent="0.25"/>
    <row r="15" spans="1:3" ht="38.25" customHeight="1" x14ac:dyDescent="0.25"/>
    <row r="16" spans="1:3" ht="38.25" customHeight="1" x14ac:dyDescent="0.25"/>
    <row r="17" ht="38.25" customHeight="1" x14ac:dyDescent="0.25"/>
    <row r="18" ht="38.25" customHeight="1" x14ac:dyDescent="0.25"/>
    <row r="19" ht="38.25" customHeight="1" x14ac:dyDescent="0.25"/>
    <row r="20" ht="38.25" customHeight="1" x14ac:dyDescent="0.25"/>
    <row r="21" ht="38.25" customHeight="1" x14ac:dyDescent="0.25"/>
    <row r="22" ht="38.25" customHeight="1" x14ac:dyDescent="0.25"/>
    <row r="23" ht="38.25" customHeight="1" x14ac:dyDescent="0.25"/>
    <row r="24" ht="38.25" customHeight="1" x14ac:dyDescent="0.25"/>
    <row r="25" ht="38.25" customHeight="1" x14ac:dyDescent="0.25"/>
    <row r="26" ht="38.25" customHeight="1" x14ac:dyDescent="0.25"/>
    <row r="27" ht="38.25" customHeight="1" x14ac:dyDescent="0.25"/>
    <row r="28" ht="38.25" customHeight="1" x14ac:dyDescent="0.25"/>
    <row r="29" ht="38.25" customHeight="1" x14ac:dyDescent="0.25"/>
    <row r="30" ht="38.25" customHeight="1" x14ac:dyDescent="0.25"/>
    <row r="31" ht="38.25" customHeight="1" x14ac:dyDescent="0.25"/>
    <row r="32" ht="38.25" customHeight="1" x14ac:dyDescent="0.25"/>
    <row r="33" ht="38.25" customHeight="1" x14ac:dyDescent="0.25"/>
    <row r="34" ht="38.25" customHeight="1" x14ac:dyDescent="0.25"/>
    <row r="35" ht="38.25" customHeight="1" x14ac:dyDescent="0.25"/>
    <row r="36" ht="38.25" customHeight="1" x14ac:dyDescent="0.25"/>
    <row r="37" ht="38.25" customHeight="1" x14ac:dyDescent="0.25"/>
    <row r="38" ht="38.25" customHeight="1" x14ac:dyDescent="0.25"/>
    <row r="39" ht="38.25" customHeight="1" x14ac:dyDescent="0.25"/>
    <row r="40" ht="38.25" customHeight="1" x14ac:dyDescent="0.25"/>
    <row r="41" ht="38.25" customHeight="1" x14ac:dyDescent="0.25"/>
    <row r="42" ht="38.25" customHeight="1" x14ac:dyDescent="0.25"/>
    <row r="43" ht="38.25" customHeight="1" x14ac:dyDescent="0.25"/>
    <row r="44" ht="38.25" customHeight="1" x14ac:dyDescent="0.25"/>
    <row r="45" ht="38.25" customHeight="1" x14ac:dyDescent="0.25"/>
    <row r="46" ht="38.25" customHeight="1" x14ac:dyDescent="0.25"/>
  </sheetData>
  <pageMargins left="0.70866141732283472" right="0.70866141732283472" top="0.78740157480314965" bottom="0.78740157480314965" header="0.31496062992125984" footer="0.31496062992125984"/>
  <pageSetup paperSize="9" scale="80" fitToHeight="0" orientation="landscape" r:id="rId1"/>
  <headerFooter alignWithMargins="0">
    <oddHeader>&amp;A</oddHeader>
    <oddFooter>&amp;C&amp;D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tabColor rgb="FF00B0F0"/>
    <pageSetUpPr fitToPage="1"/>
  </sheetPr>
  <dimension ref="A1:I51"/>
  <sheetViews>
    <sheetView zoomScale="80" zoomScaleNormal="80" zoomScaleSheetLayoutView="80" workbookViewId="0"/>
  </sheetViews>
  <sheetFormatPr baseColWidth="10" defaultColWidth="11.44140625" defaultRowHeight="13.8" x14ac:dyDescent="0.25"/>
  <cols>
    <col min="1" max="1" width="3.33203125" style="13" bestFit="1" customWidth="1"/>
    <col min="2" max="2" width="22.44140625" style="13" customWidth="1"/>
    <col min="3" max="3" width="17.44140625" style="13" customWidth="1"/>
    <col min="4" max="4" width="33.33203125" style="13" customWidth="1"/>
    <col min="5" max="5" width="35" style="13" customWidth="1"/>
    <col min="6" max="6" width="35.33203125" style="13" customWidth="1"/>
    <col min="7" max="7" width="36.33203125" style="13" customWidth="1"/>
    <col min="8" max="8" width="30.6640625" style="13" customWidth="1"/>
    <col min="9" max="9" width="0.6640625" style="13" customWidth="1"/>
    <col min="10" max="10" width="1.44140625" style="13" customWidth="1"/>
    <col min="11" max="16384" width="11.44140625" style="13"/>
  </cols>
  <sheetData>
    <row r="1" spans="1:9" s="6" customFormat="1" ht="18.75" customHeight="1" x14ac:dyDescent="0.3">
      <c r="A1" s="78" t="s">
        <v>121</v>
      </c>
      <c r="E1" s="7"/>
      <c r="F1" s="8"/>
      <c r="G1" s="8"/>
      <c r="H1" s="8"/>
      <c r="I1" s="8"/>
    </row>
    <row r="2" spans="1:9" s="6" customFormat="1" ht="15.75" customHeight="1" thickBot="1" x14ac:dyDescent="0.3">
      <c r="A2" s="9"/>
      <c r="C2" s="4"/>
      <c r="E2" s="7"/>
      <c r="F2" s="8"/>
      <c r="G2" s="8"/>
      <c r="H2" s="8"/>
      <c r="I2" s="10"/>
    </row>
    <row r="3" spans="1:9" s="3" customFormat="1" ht="57.75" customHeight="1" thickBot="1" x14ac:dyDescent="0.3">
      <c r="A3" s="308" t="s">
        <v>1</v>
      </c>
      <c r="B3" s="309" t="s">
        <v>170</v>
      </c>
      <c r="C3" s="309" t="s">
        <v>49</v>
      </c>
      <c r="D3" s="309" t="s">
        <v>169</v>
      </c>
      <c r="E3" s="309" t="s">
        <v>162</v>
      </c>
      <c r="F3" s="309" t="s">
        <v>48</v>
      </c>
      <c r="G3" s="309" t="s">
        <v>187</v>
      </c>
      <c r="H3" s="307" t="s">
        <v>2</v>
      </c>
      <c r="I3" s="2"/>
    </row>
    <row r="4" spans="1:9" s="6" customFormat="1" ht="19.95" customHeight="1" x14ac:dyDescent="0.25">
      <c r="A4" s="236">
        <v>1</v>
      </c>
      <c r="B4" s="12"/>
      <c r="C4" s="237"/>
      <c r="D4" s="237"/>
      <c r="E4" s="12"/>
      <c r="F4" s="237"/>
      <c r="G4" s="237"/>
      <c r="H4" s="237"/>
      <c r="I4" s="2"/>
    </row>
    <row r="5" spans="1:9" s="6" customFormat="1" ht="19.95" customHeight="1" x14ac:dyDescent="0.25">
      <c r="A5" s="11">
        <v>2</v>
      </c>
      <c r="B5" s="12"/>
      <c r="C5" s="237"/>
      <c r="D5" s="12"/>
      <c r="E5" s="12"/>
      <c r="F5" s="237"/>
      <c r="G5" s="237"/>
      <c r="H5" s="12"/>
      <c r="I5" s="2"/>
    </row>
    <row r="6" spans="1:9" s="6" customFormat="1" ht="19.95" customHeight="1" x14ac:dyDescent="0.25">
      <c r="A6" s="11">
        <v>3</v>
      </c>
      <c r="B6" s="12"/>
      <c r="C6" s="237"/>
      <c r="D6" s="12"/>
      <c r="E6" s="12"/>
      <c r="F6" s="237"/>
      <c r="G6" s="12"/>
      <c r="H6" s="12"/>
      <c r="I6" s="2"/>
    </row>
    <row r="7" spans="1:9" s="6" customFormat="1" ht="19.95" customHeight="1" x14ac:dyDescent="0.25">
      <c r="A7" s="236">
        <v>4</v>
      </c>
      <c r="B7" s="12"/>
      <c r="C7" s="237"/>
      <c r="D7" s="12"/>
      <c r="E7" s="12"/>
      <c r="F7" s="237"/>
      <c r="G7" s="12"/>
      <c r="H7" s="12"/>
      <c r="I7" s="2"/>
    </row>
    <row r="8" spans="1:9" s="6" customFormat="1" ht="19.95" customHeight="1" x14ac:dyDescent="0.25">
      <c r="A8" s="11">
        <v>5</v>
      </c>
      <c r="B8" s="12"/>
      <c r="C8" s="237"/>
      <c r="D8" s="12"/>
      <c r="E8" s="12"/>
      <c r="F8" s="237"/>
      <c r="G8" s="12"/>
      <c r="H8" s="12"/>
      <c r="I8" s="2"/>
    </row>
    <row r="9" spans="1:9" ht="19.95" customHeight="1" x14ac:dyDescent="0.25">
      <c r="A9" s="11">
        <v>6</v>
      </c>
      <c r="B9" s="12"/>
      <c r="C9" s="237"/>
      <c r="D9" s="12"/>
      <c r="E9" s="12"/>
      <c r="F9" s="237"/>
      <c r="G9" s="12"/>
      <c r="H9" s="12"/>
      <c r="I9" s="2"/>
    </row>
    <row r="10" spans="1:9" ht="19.95" customHeight="1" x14ac:dyDescent="0.25">
      <c r="A10" s="236">
        <v>7</v>
      </c>
      <c r="B10" s="12"/>
      <c r="C10" s="237"/>
      <c r="D10" s="12"/>
      <c r="E10" s="12"/>
      <c r="F10" s="237"/>
      <c r="G10" s="12"/>
      <c r="H10" s="12"/>
      <c r="I10" s="2"/>
    </row>
    <row r="11" spans="1:9" ht="19.95" customHeight="1" x14ac:dyDescent="0.25">
      <c r="A11" s="11">
        <v>8</v>
      </c>
      <c r="B11" s="12"/>
      <c r="C11" s="237"/>
      <c r="D11" s="12"/>
      <c r="E11" s="12"/>
      <c r="F11" s="237"/>
      <c r="G11" s="12"/>
      <c r="H11" s="12"/>
      <c r="I11" s="2"/>
    </row>
    <row r="12" spans="1:9" ht="19.95" customHeight="1" x14ac:dyDescent="0.25">
      <c r="A12" s="11">
        <v>9</v>
      </c>
      <c r="B12" s="12"/>
      <c r="C12" s="12"/>
      <c r="D12" s="12"/>
      <c r="E12" s="12"/>
      <c r="F12" s="12"/>
      <c r="G12" s="12"/>
      <c r="H12" s="12"/>
      <c r="I12" s="2"/>
    </row>
    <row r="13" spans="1:9" ht="19.95" customHeight="1" x14ac:dyDescent="0.25">
      <c r="A13" s="236">
        <v>10</v>
      </c>
      <c r="B13" s="12"/>
      <c r="C13" s="12"/>
      <c r="D13" s="12"/>
      <c r="E13" s="12"/>
      <c r="F13" s="12"/>
      <c r="G13" s="12"/>
      <c r="H13" s="12"/>
      <c r="I13" s="2"/>
    </row>
    <row r="14" spans="1:9" ht="19.95" customHeight="1" x14ac:dyDescent="0.25">
      <c r="A14" s="11">
        <v>11</v>
      </c>
      <c r="B14" s="12"/>
      <c r="C14" s="12"/>
      <c r="D14" s="12"/>
      <c r="E14" s="12"/>
      <c r="F14" s="12"/>
      <c r="G14" s="12"/>
      <c r="H14" s="12"/>
      <c r="I14" s="2"/>
    </row>
    <row r="15" spans="1:9" ht="19.95" customHeight="1" x14ac:dyDescent="0.25">
      <c r="A15" s="11">
        <v>12</v>
      </c>
      <c r="B15" s="12"/>
      <c r="C15" s="12"/>
      <c r="D15" s="12"/>
      <c r="E15" s="12"/>
      <c r="F15" s="12"/>
      <c r="G15" s="12"/>
      <c r="H15" s="12"/>
      <c r="I15" s="2"/>
    </row>
    <row r="16" spans="1:9" ht="19.95" customHeight="1" x14ac:dyDescent="0.25">
      <c r="A16" s="236">
        <v>13</v>
      </c>
      <c r="B16" s="12"/>
      <c r="C16" s="12"/>
      <c r="D16" s="12"/>
      <c r="E16" s="12"/>
      <c r="F16" s="12"/>
      <c r="G16" s="12"/>
      <c r="H16" s="12"/>
      <c r="I16" s="2"/>
    </row>
    <row r="17" spans="1:9" ht="19.95" customHeight="1" x14ac:dyDescent="0.25">
      <c r="A17" s="11">
        <v>14</v>
      </c>
      <c r="B17" s="12"/>
      <c r="C17" s="12"/>
      <c r="D17" s="12"/>
      <c r="E17" s="12"/>
      <c r="F17" s="12"/>
      <c r="G17" s="12"/>
      <c r="H17" s="12"/>
      <c r="I17" s="2"/>
    </row>
    <row r="18" spans="1:9" ht="6.45" customHeight="1" x14ac:dyDescent="0.25">
      <c r="A18" s="14"/>
      <c r="B18" s="14"/>
      <c r="C18" s="14"/>
      <c r="D18" s="14"/>
      <c r="E18" s="14"/>
      <c r="F18" s="14"/>
      <c r="G18" s="14"/>
      <c r="H18" s="2"/>
      <c r="I18" s="2"/>
    </row>
    <row r="19" spans="1:9" ht="10.5" customHeight="1" x14ac:dyDescent="0.25"/>
    <row r="20" spans="1:9" x14ac:dyDescent="0.25">
      <c r="H20" s="448"/>
      <c r="I20" s="448"/>
    </row>
    <row r="51" spans="1:1" x14ac:dyDescent="0.25">
      <c r="A51" s="15"/>
    </row>
  </sheetData>
  <mergeCells count="1">
    <mergeCell ref="H20:I20"/>
  </mergeCells>
  <pageMargins left="0.78740157480314965" right="0.78740157480314965" top="0.98425196850393704" bottom="0.98425196850393704" header="0.51181102362204722" footer="0.51181102362204722"/>
  <pageSetup paperSize="9" scale="61" fitToHeight="0" orientation="landscape" horizontalDpi="4294967293" r:id="rId1"/>
  <headerFooter alignWithMargins="0">
    <oddHeader>&amp;A</oddHeader>
    <oddFooter>&amp;C&amp;D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enableFormatConditionsCalculation="0">
    <tabColor rgb="FF92D050"/>
    <pageSetUpPr fitToPage="1"/>
  </sheetPr>
  <dimension ref="A1:S19"/>
  <sheetViews>
    <sheetView zoomScale="80" zoomScaleNormal="80" zoomScaleSheetLayoutView="80" workbookViewId="0"/>
  </sheetViews>
  <sheetFormatPr baseColWidth="10" defaultColWidth="13" defaultRowHeight="13.8" x14ac:dyDescent="0.25"/>
  <cols>
    <col min="1" max="1" width="3.44140625" style="64" customWidth="1"/>
    <col min="2" max="2" width="22.109375" style="64" customWidth="1"/>
    <col min="3" max="3" width="20.6640625" style="64" customWidth="1"/>
    <col min="4" max="4" width="31.6640625" style="64" customWidth="1"/>
    <col min="5" max="5" width="14.109375" style="64" customWidth="1"/>
    <col min="6" max="6" width="20.33203125" style="65" customWidth="1"/>
    <col min="7" max="7" width="18.6640625" style="65" customWidth="1"/>
    <col min="8" max="8" width="11.44140625" style="65" customWidth="1"/>
    <col min="9" max="9" width="1" style="64" customWidth="1"/>
    <col min="10" max="10" width="6.6640625" style="66" customWidth="1"/>
    <col min="11" max="11" width="1" style="66" customWidth="1"/>
    <col min="12" max="12" width="29.44140625" style="66" customWidth="1"/>
    <col min="13" max="13" width="0.77734375" style="64" customWidth="1"/>
    <col min="14" max="14" width="2.6640625" style="64" customWidth="1"/>
    <col min="15" max="16" width="13" style="64" customWidth="1"/>
    <col min="17" max="17" width="16.109375" style="64" customWidth="1"/>
    <col min="18" max="16384" width="13" style="64"/>
  </cols>
  <sheetData>
    <row r="1" spans="1:19" s="47" customFormat="1" ht="115.2" customHeight="1" x14ac:dyDescent="0.25">
      <c r="A1" s="136" t="s">
        <v>6</v>
      </c>
      <c r="B1" s="48"/>
      <c r="C1" s="49"/>
      <c r="D1" s="50"/>
      <c r="E1" s="51"/>
      <c r="F1" s="314" t="s">
        <v>176</v>
      </c>
      <c r="G1" s="313" t="s">
        <v>177</v>
      </c>
      <c r="H1" s="313" t="s">
        <v>168</v>
      </c>
      <c r="J1" s="312"/>
      <c r="K1" s="53"/>
      <c r="L1" s="52"/>
    </row>
    <row r="2" spans="1:19" s="47" customFormat="1" ht="27.6" x14ac:dyDescent="0.25">
      <c r="A2" s="310" t="s">
        <v>1</v>
      </c>
      <c r="B2" s="54" t="s">
        <v>127</v>
      </c>
      <c r="C2" s="284" t="s">
        <v>188</v>
      </c>
      <c r="D2" s="311" t="s">
        <v>4</v>
      </c>
      <c r="E2" s="311" t="s">
        <v>122</v>
      </c>
      <c r="F2" s="311" t="s">
        <v>164</v>
      </c>
      <c r="G2" s="311" t="s">
        <v>163</v>
      </c>
      <c r="H2" s="311" t="s">
        <v>28</v>
      </c>
      <c r="I2" s="311"/>
      <c r="J2" s="311" t="s">
        <v>5</v>
      </c>
      <c r="K2" s="311"/>
      <c r="L2" s="311" t="s">
        <v>2</v>
      </c>
      <c r="M2" s="55"/>
    </row>
    <row r="3" spans="1:19" s="60" customFormat="1" ht="19.95" customHeight="1" x14ac:dyDescent="0.25">
      <c r="A3" s="56">
        <v>1</v>
      </c>
      <c r="B3" s="62"/>
      <c r="C3" s="62"/>
      <c r="D3" s="295"/>
      <c r="E3" s="57"/>
      <c r="F3" s="118"/>
      <c r="G3" s="118"/>
      <c r="H3" s="118"/>
      <c r="I3" s="59"/>
      <c r="J3" s="118"/>
      <c r="K3" s="59"/>
      <c r="L3" s="57"/>
      <c r="M3" s="14"/>
    </row>
    <row r="4" spans="1:19" s="60" customFormat="1" ht="19.95" customHeight="1" x14ac:dyDescent="0.25">
      <c r="A4" s="56">
        <v>2</v>
      </c>
      <c r="B4" s="62"/>
      <c r="C4" s="62"/>
      <c r="D4" s="295"/>
      <c r="E4" s="57"/>
      <c r="F4" s="118"/>
      <c r="G4" s="118"/>
      <c r="H4" s="118"/>
      <c r="I4" s="59"/>
      <c r="J4" s="118"/>
      <c r="K4" s="59"/>
      <c r="L4" s="57"/>
      <c r="M4" s="14"/>
    </row>
    <row r="5" spans="1:19" s="61" customFormat="1" ht="19.95" customHeight="1" x14ac:dyDescent="0.25">
      <c r="A5" s="56">
        <v>3</v>
      </c>
      <c r="B5" s="62"/>
      <c r="C5" s="62"/>
      <c r="D5" s="62"/>
      <c r="E5" s="57"/>
      <c r="F5" s="118"/>
      <c r="G5" s="118"/>
      <c r="H5" s="118"/>
      <c r="I5" s="59"/>
      <c r="J5" s="118"/>
      <c r="K5" s="59"/>
      <c r="L5" s="57"/>
      <c r="M5" s="14"/>
    </row>
    <row r="6" spans="1:19" s="61" customFormat="1" ht="19.95" customHeight="1" x14ac:dyDescent="0.25">
      <c r="A6" s="56">
        <v>4</v>
      </c>
      <c r="B6" s="62"/>
      <c r="C6" s="62"/>
      <c r="D6" s="62"/>
      <c r="E6" s="57"/>
      <c r="F6" s="118"/>
      <c r="G6" s="118"/>
      <c r="H6" s="118"/>
      <c r="I6" s="59"/>
      <c r="J6" s="118"/>
      <c r="K6" s="59"/>
      <c r="L6" s="57"/>
      <c r="M6" s="14"/>
    </row>
    <row r="7" spans="1:19" s="60" customFormat="1" ht="19.95" customHeight="1" x14ac:dyDescent="0.25">
      <c r="A7" s="56">
        <v>5</v>
      </c>
      <c r="B7" s="62"/>
      <c r="C7" s="62"/>
      <c r="D7" s="62"/>
      <c r="E7" s="57"/>
      <c r="F7" s="118"/>
      <c r="G7" s="118"/>
      <c r="H7" s="118"/>
      <c r="I7" s="59"/>
      <c r="J7" s="118"/>
      <c r="K7" s="59"/>
      <c r="L7" s="57"/>
      <c r="M7" s="14"/>
    </row>
    <row r="8" spans="1:19" s="63" customFormat="1" ht="19.95" customHeight="1" x14ac:dyDescent="0.25">
      <c r="A8" s="56">
        <v>6</v>
      </c>
      <c r="B8" s="62"/>
      <c r="C8" s="62"/>
      <c r="D8" s="62"/>
      <c r="E8" s="57"/>
      <c r="F8" s="118"/>
      <c r="G8" s="118"/>
      <c r="H8" s="118"/>
      <c r="I8" s="59"/>
      <c r="J8" s="118"/>
      <c r="K8" s="59"/>
      <c r="L8" s="57"/>
      <c r="M8" s="14"/>
      <c r="S8" s="60"/>
    </row>
    <row r="9" spans="1:19" s="63" customFormat="1" ht="19.95" customHeight="1" x14ac:dyDescent="0.25">
      <c r="A9" s="56">
        <v>7</v>
      </c>
      <c r="B9" s="62"/>
      <c r="C9" s="62"/>
      <c r="D9" s="62"/>
      <c r="E9" s="57"/>
      <c r="F9" s="58"/>
      <c r="G9" s="58"/>
      <c r="H9" s="58"/>
      <c r="I9" s="59"/>
      <c r="J9" s="141"/>
      <c r="K9" s="59"/>
      <c r="L9" s="57"/>
      <c r="M9" s="14"/>
    </row>
    <row r="10" spans="1:19" s="63" customFormat="1" ht="19.95" customHeight="1" x14ac:dyDescent="0.25">
      <c r="A10" s="56">
        <v>8</v>
      </c>
      <c r="B10" s="62"/>
      <c r="C10" s="62"/>
      <c r="D10" s="62"/>
      <c r="E10" s="57"/>
      <c r="F10" s="58"/>
      <c r="G10" s="58"/>
      <c r="H10" s="58"/>
      <c r="I10" s="59"/>
      <c r="J10" s="141"/>
      <c r="K10" s="59"/>
      <c r="L10" s="57"/>
      <c r="M10" s="14"/>
    </row>
    <row r="11" spans="1:19" s="63" customFormat="1" ht="19.95" customHeight="1" x14ac:dyDescent="0.25">
      <c r="A11" s="56">
        <v>9</v>
      </c>
      <c r="B11" s="62"/>
      <c r="C11" s="62"/>
      <c r="D11" s="62"/>
      <c r="E11" s="57"/>
      <c r="F11" s="58"/>
      <c r="G11" s="58"/>
      <c r="H11" s="58"/>
      <c r="I11" s="59"/>
      <c r="J11" s="141"/>
      <c r="K11" s="59"/>
      <c r="L11" s="57"/>
      <c r="M11" s="14"/>
    </row>
    <row r="12" spans="1:19" s="63" customFormat="1" ht="19.95" customHeight="1" x14ac:dyDescent="0.25">
      <c r="A12" s="56">
        <v>10</v>
      </c>
      <c r="B12" s="62"/>
      <c r="C12" s="62"/>
      <c r="D12" s="62"/>
      <c r="E12" s="57"/>
      <c r="F12" s="58"/>
      <c r="G12" s="58"/>
      <c r="H12" s="58"/>
      <c r="I12" s="59"/>
      <c r="J12" s="141"/>
      <c r="K12" s="59"/>
      <c r="L12" s="57"/>
      <c r="M12" s="14"/>
    </row>
    <row r="13" spans="1:19" s="63" customFormat="1" ht="19.95" customHeight="1" x14ac:dyDescent="0.25">
      <c r="A13" s="56">
        <v>11</v>
      </c>
      <c r="B13" s="62"/>
      <c r="C13" s="62"/>
      <c r="D13" s="62"/>
      <c r="E13" s="57"/>
      <c r="F13" s="58"/>
      <c r="G13" s="58"/>
      <c r="H13" s="58"/>
      <c r="I13" s="59"/>
      <c r="J13" s="141"/>
      <c r="K13" s="59"/>
      <c r="L13" s="57"/>
      <c r="M13" s="14"/>
    </row>
    <row r="14" spans="1:19" s="63" customFormat="1" ht="19.95" customHeight="1" x14ac:dyDescent="0.25">
      <c r="A14" s="56">
        <v>12</v>
      </c>
      <c r="B14" s="62"/>
      <c r="C14" s="62"/>
      <c r="D14" s="62"/>
      <c r="E14" s="57"/>
      <c r="F14" s="58"/>
      <c r="G14" s="58"/>
      <c r="H14" s="58"/>
      <c r="I14" s="59"/>
      <c r="J14" s="141"/>
      <c r="K14" s="59"/>
      <c r="L14" s="57"/>
      <c r="M14" s="14"/>
    </row>
    <row r="15" spans="1:19" s="63" customFormat="1" ht="19.95" customHeight="1" x14ac:dyDescent="0.25">
      <c r="A15" s="56">
        <v>13</v>
      </c>
      <c r="B15" s="62"/>
      <c r="C15" s="62"/>
      <c r="D15" s="62"/>
      <c r="E15" s="57"/>
      <c r="F15" s="58"/>
      <c r="G15" s="58"/>
      <c r="H15" s="58"/>
      <c r="I15" s="59"/>
      <c r="J15" s="141"/>
      <c r="K15" s="59"/>
      <c r="L15" s="57"/>
      <c r="M15" s="14"/>
    </row>
    <row r="16" spans="1:19" s="63" customFormat="1" ht="19.95" customHeight="1" x14ac:dyDescent="0.25">
      <c r="A16" s="56">
        <v>14</v>
      </c>
      <c r="B16" s="62"/>
      <c r="C16" s="62"/>
      <c r="D16" s="62"/>
      <c r="E16" s="57"/>
      <c r="F16" s="58"/>
      <c r="G16" s="58"/>
      <c r="H16" s="58"/>
      <c r="I16" s="59"/>
      <c r="J16" s="141"/>
      <c r="K16" s="59"/>
      <c r="L16" s="57"/>
      <c r="M16" s="14"/>
    </row>
    <row r="17" spans="1:13" ht="4.5" customHeight="1" x14ac:dyDescent="0.25">
      <c r="A17" s="14"/>
      <c r="B17" s="14"/>
      <c r="C17" s="14"/>
      <c r="D17" s="14"/>
      <c r="E17" s="14"/>
      <c r="F17" s="14"/>
      <c r="G17" s="14"/>
      <c r="H17" s="14"/>
      <c r="I17" s="14"/>
      <c r="J17" s="14"/>
      <c r="K17" s="14"/>
      <c r="L17" s="14"/>
      <c r="M17" s="14"/>
    </row>
    <row r="19" spans="1:13" x14ac:dyDescent="0.25">
      <c r="L19" s="449"/>
      <c r="M19" s="449"/>
    </row>
  </sheetData>
  <mergeCells count="1">
    <mergeCell ref="L19:M19"/>
  </mergeCells>
  <phoneticPr fontId="8" type="noConversion"/>
  <pageMargins left="0.23622047244094491" right="0.23622047244094491" top="0.39370078740157483" bottom="0.39370078740157483" header="0.31496062992125984" footer="0.39370078740157483"/>
  <pageSetup paperSize="9" scale="80" fitToHeight="0" orientation="landscape" r:id="rId1"/>
  <headerFooter alignWithMargins="0">
    <oddHeader>&amp;A</oddHeader>
    <oddFooter>&amp;C&amp;D</oddFooter>
  </headerFooter>
  <rowBreaks count="1" manualBreakCount="1">
    <brk id="16" max="15" man="1"/>
  </rowBreaks>
  <colBreaks count="1" manualBreakCount="1">
    <brk id="14"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G37"/>
  <sheetViews>
    <sheetView zoomScale="80" zoomScaleNormal="80" zoomScaleSheetLayoutView="80" workbookViewId="0"/>
  </sheetViews>
  <sheetFormatPr baseColWidth="10" defaultColWidth="11.44140625" defaultRowHeight="13.8" x14ac:dyDescent="0.25"/>
  <cols>
    <col min="1" max="1" width="5.44140625" style="13" customWidth="1"/>
    <col min="2" max="2" width="13" style="13" customWidth="1"/>
    <col min="3" max="7" width="27.33203125" style="13" customWidth="1"/>
    <col min="8" max="16384" width="11.44140625" style="16"/>
  </cols>
  <sheetData>
    <row r="1" spans="1:7" ht="29.25" customHeight="1" thickBot="1" x14ac:dyDescent="0.3">
      <c r="A1" s="77" t="s">
        <v>58</v>
      </c>
      <c r="B1" s="67"/>
      <c r="C1" s="67"/>
      <c r="D1" s="67"/>
      <c r="E1" s="67"/>
      <c r="F1" s="67"/>
      <c r="G1" s="76"/>
    </row>
    <row r="2" spans="1:7" ht="79.95" customHeight="1" x14ac:dyDescent="0.25">
      <c r="A2" s="450" t="s">
        <v>165</v>
      </c>
      <c r="B2" s="68" t="s">
        <v>67</v>
      </c>
      <c r="C2" s="256"/>
      <c r="D2" s="257"/>
      <c r="E2" s="258"/>
      <c r="F2" s="270"/>
      <c r="G2" s="269"/>
    </row>
    <row r="3" spans="1:7" ht="79.95" customHeight="1" x14ac:dyDescent="0.25">
      <c r="A3" s="450"/>
      <c r="B3" s="69" t="s">
        <v>61</v>
      </c>
      <c r="C3" s="259"/>
      <c r="D3" s="260"/>
      <c r="E3" s="260"/>
      <c r="F3" s="271"/>
      <c r="G3" s="261"/>
    </row>
    <row r="4" spans="1:7" ht="79.95" customHeight="1" x14ac:dyDescent="0.25">
      <c r="A4" s="450"/>
      <c r="B4" s="70" t="s">
        <v>59</v>
      </c>
      <c r="C4" s="259"/>
      <c r="D4" s="262"/>
      <c r="E4" s="260"/>
      <c r="F4" s="263"/>
      <c r="G4" s="264"/>
    </row>
    <row r="5" spans="1:7" ht="79.95" customHeight="1" x14ac:dyDescent="0.25">
      <c r="A5" s="450"/>
      <c r="B5" s="70" t="s">
        <v>60</v>
      </c>
      <c r="C5" s="259"/>
      <c r="D5" s="262"/>
      <c r="E5" s="265"/>
      <c r="F5" s="263"/>
      <c r="G5" s="264"/>
    </row>
    <row r="6" spans="1:7" ht="79.95" customHeight="1" thickBot="1" x14ac:dyDescent="0.3">
      <c r="A6" s="450"/>
      <c r="B6" s="71" t="s">
        <v>68</v>
      </c>
      <c r="C6" s="266"/>
      <c r="D6" s="267"/>
      <c r="E6" s="267"/>
      <c r="F6" s="267"/>
      <c r="G6" s="268"/>
    </row>
    <row r="7" spans="1:7" ht="79.95" customHeight="1" thickBot="1" x14ac:dyDescent="0.3">
      <c r="A7" s="450"/>
      <c r="B7" s="72"/>
      <c r="C7" s="73" t="s">
        <v>68</v>
      </c>
      <c r="D7" s="74" t="s">
        <v>60</v>
      </c>
      <c r="E7" s="74" t="s">
        <v>59</v>
      </c>
      <c r="F7" s="74" t="s">
        <v>61</v>
      </c>
      <c r="G7" s="75" t="s">
        <v>67</v>
      </c>
    </row>
    <row r="8" spans="1:7" ht="35.549999999999997" customHeight="1" x14ac:dyDescent="0.25">
      <c r="B8" s="451" t="s">
        <v>166</v>
      </c>
      <c r="C8" s="451"/>
      <c r="D8" s="451"/>
      <c r="E8" s="451"/>
      <c r="F8" s="451"/>
      <c r="G8" s="451"/>
    </row>
    <row r="9" spans="1:7" x14ac:dyDescent="0.25">
      <c r="B9" s="286"/>
      <c r="C9" s="287" t="s">
        <v>174</v>
      </c>
      <c r="D9" s="288" t="s">
        <v>171</v>
      </c>
      <c r="E9" s="289" t="s">
        <v>172</v>
      </c>
      <c r="F9" s="290" t="s">
        <v>173</v>
      </c>
    </row>
    <row r="37" spans="1:1" x14ac:dyDescent="0.25">
      <c r="A37" s="15"/>
    </row>
  </sheetData>
  <mergeCells count="2">
    <mergeCell ref="A2:A7"/>
    <mergeCell ref="B8:G8"/>
  </mergeCells>
  <pageMargins left="0.70866141732283472" right="0.70866141732283472" top="0.78740157480314965" bottom="0.78740157480314965" header="0.31496062992125984" footer="0.31496062992125984"/>
  <pageSetup paperSize="9" scale="86" fitToHeight="0" orientation="landscape" r:id="rId1"/>
  <headerFooter alignWithMargins="0">
    <oddHeader>&amp;A</oddHeader>
    <oddFooter>&amp;C&amp;D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K18"/>
  <sheetViews>
    <sheetView zoomScale="80" zoomScaleNormal="80" zoomScaleSheetLayoutView="100" workbookViewId="0"/>
  </sheetViews>
  <sheetFormatPr baseColWidth="10" defaultColWidth="11.44140625" defaultRowHeight="13.8" x14ac:dyDescent="0.25"/>
  <cols>
    <col min="1" max="1" width="3.33203125" style="64" customWidth="1"/>
    <col min="2" max="2" width="21.109375" style="254" customWidth="1"/>
    <col min="3" max="3" width="32" style="254" customWidth="1"/>
    <col min="4" max="4" width="21.109375" style="254" customWidth="1"/>
    <col min="5" max="5" width="6.77734375" style="64" customWidth="1"/>
    <col min="6" max="6" width="6.44140625" style="64" customWidth="1"/>
    <col min="7" max="7" width="6.33203125" style="64" customWidth="1"/>
    <col min="8" max="8" width="10.44140625" style="254" customWidth="1"/>
    <col min="9" max="9" width="29.44140625" style="66" customWidth="1"/>
    <col min="10" max="10" width="0.6640625" style="254" customWidth="1"/>
    <col min="11" max="11" width="2" style="254" customWidth="1"/>
    <col min="12" max="16384" width="11.44140625" style="254"/>
  </cols>
  <sheetData>
    <row r="1" spans="1:11" s="240" customFormat="1" ht="24.45" customHeight="1" x14ac:dyDescent="0.25">
      <c r="A1" s="238" t="s">
        <v>148</v>
      </c>
      <c r="B1" s="239"/>
      <c r="C1" s="239"/>
      <c r="D1" s="239"/>
      <c r="E1" s="452" t="s">
        <v>178</v>
      </c>
      <c r="F1" s="452"/>
      <c r="G1" s="452"/>
      <c r="H1" s="80"/>
      <c r="I1" s="46"/>
    </row>
    <row r="2" spans="1:11" s="240" customFormat="1" ht="112.2" customHeight="1" x14ac:dyDescent="0.25">
      <c r="A2" s="241"/>
      <c r="B2" s="242"/>
      <c r="C2" s="242"/>
      <c r="D2" s="242"/>
      <c r="E2" s="453" t="s">
        <v>149</v>
      </c>
      <c r="F2" s="453" t="s">
        <v>150</v>
      </c>
      <c r="G2" s="453" t="s">
        <v>151</v>
      </c>
      <c r="H2" s="80"/>
      <c r="I2" s="53"/>
    </row>
    <row r="3" spans="1:11" s="243" customFormat="1" ht="27.6" x14ac:dyDescent="0.25">
      <c r="A3" s="317" t="s">
        <v>1</v>
      </c>
      <c r="B3" s="244" t="s">
        <v>26</v>
      </c>
      <c r="C3" s="315" t="s">
        <v>194</v>
      </c>
      <c r="D3" s="316" t="s">
        <v>195</v>
      </c>
      <c r="E3" s="453"/>
      <c r="F3" s="453"/>
      <c r="G3" s="453"/>
      <c r="H3" s="315" t="s">
        <v>167</v>
      </c>
      <c r="I3" s="337" t="s">
        <v>2</v>
      </c>
      <c r="J3" s="245"/>
      <c r="K3" s="246"/>
    </row>
    <row r="4" spans="1:11" s="246" customFormat="1" ht="19.95" customHeight="1" x14ac:dyDescent="0.25">
      <c r="A4" s="120">
        <v>1</v>
      </c>
      <c r="B4" s="248"/>
      <c r="C4" s="296"/>
      <c r="D4" s="296"/>
      <c r="E4" s="247"/>
      <c r="F4" s="247"/>
      <c r="G4" s="247"/>
      <c r="H4" s="248"/>
      <c r="I4" s="62"/>
      <c r="J4" s="250"/>
    </row>
    <row r="5" spans="1:11" s="246" customFormat="1" ht="19.95" customHeight="1" x14ac:dyDescent="0.25">
      <c r="A5" s="120">
        <v>2</v>
      </c>
      <c r="B5" s="248"/>
      <c r="C5" s="296"/>
      <c r="D5" s="296"/>
      <c r="E5" s="247"/>
      <c r="F5" s="247"/>
      <c r="G5" s="247"/>
      <c r="H5" s="248"/>
      <c r="I5" s="62"/>
      <c r="J5" s="250"/>
    </row>
    <row r="6" spans="1:11" s="243" customFormat="1" ht="19.95" customHeight="1" x14ac:dyDescent="0.25">
      <c r="A6" s="120">
        <v>3</v>
      </c>
      <c r="B6" s="248"/>
      <c r="C6" s="296"/>
      <c r="D6" s="296"/>
      <c r="E6" s="272"/>
      <c r="F6" s="272"/>
      <c r="G6" s="272"/>
      <c r="H6" s="249"/>
      <c r="I6" s="62"/>
      <c r="J6" s="250"/>
    </row>
    <row r="7" spans="1:11" s="243" customFormat="1" ht="19.95" customHeight="1" x14ac:dyDescent="0.25">
      <c r="A7" s="120">
        <v>4</v>
      </c>
      <c r="B7" s="248"/>
      <c r="C7" s="296"/>
      <c r="D7" s="296"/>
      <c r="E7" s="272"/>
      <c r="F7" s="272"/>
      <c r="G7" s="272"/>
      <c r="H7" s="249"/>
      <c r="I7" s="62"/>
      <c r="J7" s="250"/>
    </row>
    <row r="8" spans="1:11" s="243" customFormat="1" ht="19.95" customHeight="1" x14ac:dyDescent="0.25">
      <c r="A8" s="120">
        <v>5</v>
      </c>
      <c r="B8" s="248"/>
      <c r="C8" s="296"/>
      <c r="D8" s="296"/>
      <c r="E8" s="273"/>
      <c r="F8" s="273"/>
      <c r="G8" s="273"/>
      <c r="H8" s="249"/>
      <c r="I8" s="62"/>
      <c r="J8" s="250"/>
    </row>
    <row r="9" spans="1:11" s="243" customFormat="1" ht="19.95" customHeight="1" x14ac:dyDescent="0.25">
      <c r="A9" s="120">
        <v>6</v>
      </c>
      <c r="B9" s="248"/>
      <c r="C9" s="296"/>
      <c r="D9" s="297"/>
      <c r="E9" s="272"/>
      <c r="F9" s="272"/>
      <c r="G9" s="272"/>
      <c r="H9" s="249"/>
      <c r="I9" s="62"/>
      <c r="J9" s="250"/>
    </row>
    <row r="10" spans="1:11" s="243" customFormat="1" ht="19.95" customHeight="1" x14ac:dyDescent="0.25">
      <c r="A10" s="120">
        <v>7</v>
      </c>
      <c r="B10" s="248"/>
      <c r="C10" s="297"/>
      <c r="D10" s="296"/>
      <c r="E10" s="272"/>
      <c r="F10" s="272"/>
      <c r="G10" s="272"/>
      <c r="H10" s="249"/>
      <c r="I10" s="62"/>
      <c r="J10" s="250"/>
    </row>
    <row r="11" spans="1:11" s="243" customFormat="1" ht="19.95" customHeight="1" x14ac:dyDescent="0.25">
      <c r="A11" s="120">
        <v>8</v>
      </c>
      <c r="B11" s="248"/>
      <c r="C11" s="297"/>
      <c r="D11" s="297"/>
      <c r="E11" s="272"/>
      <c r="F11" s="272"/>
      <c r="G11" s="272"/>
      <c r="H11" s="249"/>
      <c r="I11" s="62"/>
      <c r="J11" s="250"/>
    </row>
    <row r="12" spans="1:11" s="243" customFormat="1" ht="19.95" customHeight="1" x14ac:dyDescent="0.25">
      <c r="A12" s="120">
        <v>9</v>
      </c>
      <c r="B12" s="248"/>
      <c r="C12" s="297"/>
      <c r="D12" s="297"/>
      <c r="E12" s="274"/>
      <c r="F12" s="274"/>
      <c r="G12" s="274"/>
      <c r="H12" s="249"/>
      <c r="I12" s="298"/>
      <c r="J12" s="250"/>
    </row>
    <row r="13" spans="1:11" s="243" customFormat="1" ht="19.95" customHeight="1" x14ac:dyDescent="0.25">
      <c r="A13" s="120">
        <v>10</v>
      </c>
      <c r="B13" s="248"/>
      <c r="C13" s="297"/>
      <c r="D13" s="297"/>
      <c r="E13" s="274"/>
      <c r="F13" s="274"/>
      <c r="G13" s="274"/>
      <c r="H13" s="249"/>
      <c r="I13" s="298"/>
      <c r="J13" s="250"/>
    </row>
    <row r="14" spans="1:11" s="243" customFormat="1" ht="19.95" customHeight="1" x14ac:dyDescent="0.25">
      <c r="A14" s="120">
        <v>11</v>
      </c>
      <c r="B14" s="248"/>
      <c r="C14" s="297"/>
      <c r="D14" s="297"/>
      <c r="E14" s="251"/>
      <c r="F14" s="251"/>
      <c r="G14" s="251"/>
      <c r="H14" s="249"/>
      <c r="I14" s="298"/>
      <c r="J14" s="250"/>
    </row>
    <row r="15" spans="1:11" s="243" customFormat="1" ht="19.95" customHeight="1" x14ac:dyDescent="0.25">
      <c r="A15" s="120">
        <v>12</v>
      </c>
      <c r="B15" s="248"/>
      <c r="C15" s="297"/>
      <c r="D15" s="297"/>
      <c r="E15" s="251"/>
      <c r="F15" s="251"/>
      <c r="G15" s="251"/>
      <c r="H15" s="249"/>
      <c r="I15" s="298"/>
      <c r="J15" s="250"/>
    </row>
    <row r="16" spans="1:11" s="243" customFormat="1" ht="19.95" customHeight="1" x14ac:dyDescent="0.25">
      <c r="A16" s="120">
        <v>13</v>
      </c>
      <c r="B16" s="248"/>
      <c r="C16" s="297"/>
      <c r="D16" s="297"/>
      <c r="E16" s="251"/>
      <c r="F16" s="251"/>
      <c r="G16" s="251"/>
      <c r="H16" s="249"/>
      <c r="I16" s="298"/>
      <c r="J16" s="250"/>
    </row>
    <row r="17" spans="1:10" s="243" customFormat="1" ht="19.95" customHeight="1" x14ac:dyDescent="0.25">
      <c r="A17" s="120">
        <v>14</v>
      </c>
      <c r="B17" s="248"/>
      <c r="C17" s="297"/>
      <c r="D17" s="297"/>
      <c r="E17" s="251"/>
      <c r="F17" s="251"/>
      <c r="G17" s="251"/>
      <c r="H17" s="249"/>
      <c r="I17" s="298"/>
      <c r="J17" s="250"/>
    </row>
    <row r="18" spans="1:10" s="243" customFormat="1" ht="4.5" customHeight="1" x14ac:dyDescent="0.25">
      <c r="A18" s="252"/>
      <c r="B18" s="252"/>
      <c r="C18" s="252"/>
      <c r="D18" s="252"/>
      <c r="E18" s="252"/>
      <c r="F18" s="252"/>
      <c r="G18" s="252"/>
      <c r="H18" s="252"/>
      <c r="I18" s="252"/>
      <c r="J18" s="253"/>
    </row>
  </sheetData>
  <mergeCells count="4">
    <mergeCell ref="E1:G1"/>
    <mergeCell ref="E2:E3"/>
    <mergeCell ref="F2:F3"/>
    <mergeCell ref="G2:G3"/>
  </mergeCells>
  <pageMargins left="0.70866141732283472" right="0.70866141732283472" top="0.78740157480314965" bottom="0.78740157480314965" header="0.31496062992125984" footer="0.31496062992125984"/>
  <pageSetup paperSize="9" scale="97" fitToHeight="0" orientation="landscape" r:id="rId1"/>
  <headerFooter alignWithMargins="0">
    <oddHeader>&amp;A</oddHeader>
    <oddFooter>&amp;C&amp;D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enableFormatConditionsCalculation="0">
    <tabColor rgb="FF0070C0"/>
    <pageSetUpPr fitToPage="1"/>
  </sheetPr>
  <dimension ref="A1:AS21"/>
  <sheetViews>
    <sheetView zoomScale="80" zoomScaleNormal="80" zoomScaleSheetLayoutView="80" workbookViewId="0"/>
  </sheetViews>
  <sheetFormatPr baseColWidth="10" defaultColWidth="13" defaultRowHeight="13.8" x14ac:dyDescent="0.25"/>
  <cols>
    <col min="1" max="1" width="4.33203125" style="127" customWidth="1"/>
    <col min="2" max="2" width="32.33203125" style="127" customWidth="1"/>
    <col min="3" max="3" width="5.44140625" style="127" customWidth="1"/>
    <col min="4" max="4" width="19.44140625" style="64" customWidth="1"/>
    <col min="5" max="7" width="4.6640625" style="64" customWidth="1"/>
    <col min="8" max="8" width="1.44140625" style="64" customWidth="1"/>
    <col min="9" max="9" width="6.44140625" style="64" customWidth="1"/>
    <col min="10" max="10" width="1.44140625" style="64" customWidth="1"/>
    <col min="11" max="12" width="5" style="64" customWidth="1"/>
    <col min="13" max="14" width="5.77734375" style="64" customWidth="1"/>
    <col min="15" max="15" width="5.44140625" style="64" customWidth="1"/>
    <col min="16" max="16" width="1.44140625" style="64" customWidth="1"/>
    <col min="17" max="25" width="5.44140625" style="64" customWidth="1"/>
    <col min="26" max="26" width="1.44140625" style="64" customWidth="1"/>
    <col min="27" max="30" width="5.44140625" style="64" customWidth="1"/>
    <col min="31" max="31" width="1.44140625" style="64" customWidth="1"/>
    <col min="32" max="33" width="6.33203125" style="64" customWidth="1"/>
    <col min="34" max="34" width="1.44140625" style="64" customWidth="1"/>
    <col min="35" max="35" width="27.44140625" style="64" customWidth="1"/>
    <col min="36" max="36" width="12.33203125" style="64" customWidth="1"/>
    <col min="37" max="37" width="0.6640625" style="64" customWidth="1"/>
    <col min="38" max="39" width="13.44140625" style="64" customWidth="1"/>
    <col min="40" max="40" width="13.6640625" style="64" customWidth="1"/>
    <col min="41" max="41" width="0.77734375" style="64" customWidth="1"/>
    <col min="42" max="42" width="5" style="64" customWidth="1"/>
    <col min="43" max="43" width="0.77734375" style="64" customWidth="1"/>
    <col min="44" max="44" width="21.44140625" style="64" customWidth="1"/>
    <col min="45" max="45" width="0.77734375" style="64" customWidth="1"/>
    <col min="46" max="46" width="2.44140625" style="64" customWidth="1"/>
    <col min="47" max="16384" width="13" style="64"/>
  </cols>
  <sheetData>
    <row r="1" spans="1:45" s="47" customFormat="1" ht="28.5" customHeight="1" x14ac:dyDescent="0.25">
      <c r="A1" s="160" t="s">
        <v>51</v>
      </c>
      <c r="B1" s="85"/>
      <c r="C1" s="85"/>
      <c r="D1" s="86"/>
      <c r="E1" s="86"/>
      <c r="F1" s="86"/>
      <c r="G1" s="86"/>
      <c r="H1" s="87"/>
      <c r="I1" s="88"/>
      <c r="J1" s="89"/>
      <c r="K1" s="458" t="s">
        <v>7</v>
      </c>
      <c r="L1" s="458"/>
      <c r="M1" s="458"/>
      <c r="N1" s="458"/>
      <c r="O1" s="458"/>
      <c r="P1" s="90"/>
      <c r="Q1" s="457" t="s">
        <v>47</v>
      </c>
      <c r="R1" s="457"/>
      <c r="S1" s="457"/>
      <c r="T1" s="457"/>
      <c r="U1" s="457"/>
      <c r="V1" s="457"/>
      <c r="W1" s="457"/>
      <c r="X1" s="457"/>
      <c r="Y1" s="457"/>
      <c r="Z1" s="90"/>
      <c r="AA1" s="457" t="s">
        <v>46</v>
      </c>
      <c r="AB1" s="457"/>
      <c r="AC1" s="457"/>
      <c r="AD1" s="457"/>
      <c r="AE1" s="91"/>
      <c r="AF1" s="92"/>
      <c r="AG1" s="92"/>
      <c r="AH1" s="92"/>
      <c r="AI1" s="93"/>
      <c r="AJ1" s="93"/>
      <c r="AK1" s="137"/>
      <c r="AL1" s="137"/>
      <c r="AM1" s="137"/>
      <c r="AN1" s="137"/>
      <c r="AO1" s="87"/>
      <c r="AP1" s="94"/>
      <c r="AQ1" s="94"/>
      <c r="AR1" s="94"/>
    </row>
    <row r="2" spans="1:45" s="47" customFormat="1" ht="27" customHeight="1" x14ac:dyDescent="0.25">
      <c r="A2" s="44"/>
      <c r="B2" s="44"/>
      <c r="C2" s="44"/>
      <c r="D2" s="86"/>
      <c r="E2" s="459" t="s">
        <v>55</v>
      </c>
      <c r="F2" s="459"/>
      <c r="G2" s="459"/>
      <c r="H2" s="95"/>
      <c r="I2" s="463" t="s">
        <v>89</v>
      </c>
      <c r="J2" s="96"/>
      <c r="K2" s="455" t="s">
        <v>8</v>
      </c>
      <c r="L2" s="455" t="s">
        <v>69</v>
      </c>
      <c r="M2" s="455" t="s">
        <v>70</v>
      </c>
      <c r="N2" s="455" t="s">
        <v>71</v>
      </c>
      <c r="O2" s="455" t="s">
        <v>72</v>
      </c>
      <c r="P2" s="97"/>
      <c r="Q2" s="455" t="s">
        <v>9</v>
      </c>
      <c r="R2" s="455" t="s">
        <v>73</v>
      </c>
      <c r="S2" s="455" t="s">
        <v>74</v>
      </c>
      <c r="T2" s="455" t="s">
        <v>75</v>
      </c>
      <c r="U2" s="455" t="s">
        <v>10</v>
      </c>
      <c r="V2" s="455" t="s">
        <v>76</v>
      </c>
      <c r="W2" s="455" t="s">
        <v>77</v>
      </c>
      <c r="X2" s="455" t="s">
        <v>11</v>
      </c>
      <c r="Y2" s="455" t="s">
        <v>12</v>
      </c>
      <c r="Z2" s="97"/>
      <c r="AA2" s="455" t="s">
        <v>45</v>
      </c>
      <c r="AB2" s="455" t="s">
        <v>44</v>
      </c>
      <c r="AC2" s="455" t="s">
        <v>78</v>
      </c>
      <c r="AD2" s="455" t="s">
        <v>12</v>
      </c>
      <c r="AE2" s="98"/>
      <c r="AF2" s="99"/>
      <c r="AG2" s="99"/>
      <c r="AH2" s="99"/>
      <c r="AI2" s="93"/>
      <c r="AJ2" s="93"/>
      <c r="AK2" s="45"/>
      <c r="AL2" s="45"/>
      <c r="AM2" s="45"/>
      <c r="AN2" s="45"/>
      <c r="AO2" s="45"/>
      <c r="AP2" s="100"/>
      <c r="AQ2" s="100"/>
      <c r="AR2" s="100"/>
      <c r="AS2" s="46"/>
    </row>
    <row r="3" spans="1:45" s="47" customFormat="1" ht="78.75" customHeight="1" x14ac:dyDescent="0.25">
      <c r="A3" s="44"/>
      <c r="B3" s="44"/>
      <c r="C3" s="44"/>
      <c r="D3" s="86"/>
      <c r="E3" s="460" t="s">
        <v>52</v>
      </c>
      <c r="F3" s="460" t="s">
        <v>53</v>
      </c>
      <c r="G3" s="460" t="s">
        <v>54</v>
      </c>
      <c r="H3" s="95"/>
      <c r="I3" s="464"/>
      <c r="J3" s="96"/>
      <c r="K3" s="455"/>
      <c r="L3" s="455"/>
      <c r="M3" s="455"/>
      <c r="N3" s="455"/>
      <c r="O3" s="455"/>
      <c r="P3" s="97"/>
      <c r="Q3" s="455"/>
      <c r="R3" s="455"/>
      <c r="S3" s="455"/>
      <c r="T3" s="455"/>
      <c r="U3" s="455"/>
      <c r="V3" s="455"/>
      <c r="W3" s="455"/>
      <c r="X3" s="455"/>
      <c r="Y3" s="455"/>
      <c r="Z3" s="97"/>
      <c r="AA3" s="455"/>
      <c r="AB3" s="455"/>
      <c r="AC3" s="455"/>
      <c r="AD3" s="455"/>
      <c r="AE3" s="98"/>
      <c r="AF3" s="99"/>
      <c r="AG3" s="99"/>
      <c r="AH3" s="99"/>
      <c r="AI3" s="93"/>
      <c r="AJ3" s="93"/>
      <c r="AK3" s="45"/>
      <c r="AL3" s="45"/>
      <c r="AM3" s="45"/>
      <c r="AN3" s="45"/>
      <c r="AO3" s="45"/>
      <c r="AP3" s="100"/>
      <c r="AQ3" s="100"/>
      <c r="AR3" s="100"/>
      <c r="AS3" s="46"/>
    </row>
    <row r="4" spans="1:45" s="47" customFormat="1" ht="23.25" customHeight="1" x14ac:dyDescent="0.25">
      <c r="A4" s="5"/>
      <c r="B4" s="5"/>
      <c r="C4" s="5"/>
      <c r="D4" s="101"/>
      <c r="E4" s="461"/>
      <c r="F4" s="461"/>
      <c r="G4" s="461"/>
      <c r="H4" s="95"/>
      <c r="I4" s="464"/>
      <c r="J4" s="102"/>
      <c r="K4" s="455"/>
      <c r="L4" s="455"/>
      <c r="M4" s="455"/>
      <c r="N4" s="455"/>
      <c r="O4" s="455"/>
      <c r="P4" s="103"/>
      <c r="Q4" s="455"/>
      <c r="R4" s="455"/>
      <c r="S4" s="455"/>
      <c r="T4" s="455"/>
      <c r="U4" s="455"/>
      <c r="V4" s="455"/>
      <c r="W4" s="455"/>
      <c r="X4" s="455"/>
      <c r="Y4" s="455"/>
      <c r="Z4" s="103"/>
      <c r="AA4" s="455"/>
      <c r="AB4" s="455"/>
      <c r="AC4" s="455"/>
      <c r="AD4" s="455"/>
      <c r="AE4" s="104"/>
      <c r="AF4" s="456"/>
      <c r="AG4" s="456"/>
      <c r="AH4" s="142"/>
      <c r="AI4" s="105"/>
      <c r="AJ4" s="93"/>
      <c r="AK4" s="106"/>
      <c r="AL4" s="106"/>
      <c r="AM4" s="454"/>
      <c r="AN4" s="454"/>
      <c r="AO4" s="95"/>
      <c r="AP4" s="107"/>
      <c r="AQ4" s="107"/>
      <c r="AR4" s="108"/>
      <c r="AS4" s="46"/>
    </row>
    <row r="5" spans="1:45" s="47" customFormat="1" ht="60" customHeight="1" x14ac:dyDescent="0.25">
      <c r="A5" s="318" t="s">
        <v>1</v>
      </c>
      <c r="B5" s="311" t="s">
        <v>189</v>
      </c>
      <c r="C5" s="311" t="s">
        <v>5</v>
      </c>
      <c r="D5" s="311" t="s">
        <v>13</v>
      </c>
      <c r="E5" s="462"/>
      <c r="F5" s="462"/>
      <c r="G5" s="462"/>
      <c r="H5" s="319"/>
      <c r="I5" s="465"/>
      <c r="J5" s="320"/>
      <c r="K5" s="455"/>
      <c r="L5" s="455"/>
      <c r="M5" s="455"/>
      <c r="N5" s="455"/>
      <c r="O5" s="455"/>
      <c r="P5" s="321"/>
      <c r="Q5" s="455"/>
      <c r="R5" s="455"/>
      <c r="S5" s="455"/>
      <c r="T5" s="455"/>
      <c r="U5" s="455"/>
      <c r="V5" s="455"/>
      <c r="W5" s="455"/>
      <c r="X5" s="455"/>
      <c r="Y5" s="455"/>
      <c r="Z5" s="321"/>
      <c r="AA5" s="455"/>
      <c r="AB5" s="455"/>
      <c r="AC5" s="455"/>
      <c r="AD5" s="455"/>
      <c r="AE5" s="109"/>
      <c r="AF5" s="322" t="s">
        <v>79</v>
      </c>
      <c r="AG5" s="322" t="s">
        <v>5</v>
      </c>
      <c r="AH5" s="109"/>
      <c r="AI5" s="323" t="s">
        <v>2</v>
      </c>
      <c r="AJ5" s="324" t="s">
        <v>184</v>
      </c>
      <c r="AK5" s="110"/>
      <c r="AL5" s="106"/>
      <c r="AM5" s="454"/>
      <c r="AN5" s="454"/>
      <c r="AO5" s="95"/>
      <c r="AP5" s="95"/>
      <c r="AQ5" s="95"/>
      <c r="AR5" s="93"/>
      <c r="AS5" s="46"/>
    </row>
    <row r="6" spans="1:45" s="114" customFormat="1" ht="19.95" customHeight="1" x14ac:dyDescent="0.25">
      <c r="A6" s="115">
        <v>1</v>
      </c>
      <c r="B6" s="57"/>
      <c r="C6" s="118"/>
      <c r="D6" s="57"/>
      <c r="E6" s="117"/>
      <c r="F6" s="117"/>
      <c r="G6" s="117"/>
      <c r="H6" s="118"/>
      <c r="I6" s="140"/>
      <c r="J6" s="118"/>
      <c r="K6" s="212"/>
      <c r="L6" s="212"/>
      <c r="M6" s="212"/>
      <c r="N6" s="212"/>
      <c r="O6" s="212"/>
      <c r="P6" s="212"/>
      <c r="Q6" s="212"/>
      <c r="R6" s="212"/>
      <c r="S6" s="212"/>
      <c r="T6" s="212"/>
      <c r="U6" s="212"/>
      <c r="V6" s="212"/>
      <c r="W6" s="212"/>
      <c r="X6" s="212"/>
      <c r="Y6" s="212"/>
      <c r="Z6" s="212"/>
      <c r="AA6" s="212"/>
      <c r="AB6" s="212"/>
      <c r="AC6" s="212"/>
      <c r="AD6" s="212"/>
      <c r="AE6" s="118"/>
      <c r="AF6" s="118"/>
      <c r="AG6" s="140"/>
      <c r="AH6" s="118"/>
      <c r="AI6" s="299"/>
      <c r="AJ6" s="118"/>
      <c r="AK6" s="111"/>
      <c r="AL6" s="121"/>
      <c r="AM6" s="121"/>
      <c r="AN6" s="121"/>
      <c r="AO6" s="112"/>
      <c r="AP6" s="113"/>
      <c r="AQ6" s="113"/>
      <c r="AR6" s="113"/>
    </row>
    <row r="7" spans="1:45" s="114" customFormat="1" ht="19.95" customHeight="1" x14ac:dyDescent="0.25">
      <c r="A7" s="115">
        <v>2</v>
      </c>
      <c r="B7" s="57"/>
      <c r="C7" s="118"/>
      <c r="D7" s="57"/>
      <c r="E7" s="117"/>
      <c r="F7" s="117"/>
      <c r="G7" s="117"/>
      <c r="H7" s="118"/>
      <c r="I7" s="140"/>
      <c r="J7" s="118"/>
      <c r="K7" s="212"/>
      <c r="L7" s="212"/>
      <c r="M7" s="212"/>
      <c r="N7" s="212"/>
      <c r="O7" s="212"/>
      <c r="P7" s="212"/>
      <c r="Q7" s="212"/>
      <c r="R7" s="212"/>
      <c r="S7" s="212"/>
      <c r="T7" s="212"/>
      <c r="U7" s="212"/>
      <c r="V7" s="212"/>
      <c r="W7" s="212"/>
      <c r="X7" s="212"/>
      <c r="Y7" s="212"/>
      <c r="Z7" s="212"/>
      <c r="AA7" s="212"/>
      <c r="AB7" s="212"/>
      <c r="AC7" s="212"/>
      <c r="AD7" s="212"/>
      <c r="AE7" s="118"/>
      <c r="AF7" s="118"/>
      <c r="AG7" s="140"/>
      <c r="AH7" s="118"/>
      <c r="AI7" s="299"/>
      <c r="AJ7" s="118"/>
      <c r="AK7" s="111"/>
      <c r="AL7" s="121"/>
      <c r="AM7" s="121"/>
      <c r="AN7" s="121"/>
      <c r="AO7" s="112"/>
      <c r="AP7" s="113"/>
      <c r="AQ7" s="113"/>
      <c r="AR7" s="113"/>
    </row>
    <row r="8" spans="1:45" s="114" customFormat="1" ht="19.95" customHeight="1" x14ac:dyDescent="0.25">
      <c r="A8" s="115">
        <v>3</v>
      </c>
      <c r="B8" s="57"/>
      <c r="C8" s="118"/>
      <c r="D8" s="57"/>
      <c r="E8" s="117"/>
      <c r="F8" s="117"/>
      <c r="G8" s="117"/>
      <c r="H8" s="118"/>
      <c r="I8" s="140"/>
      <c r="J8" s="118"/>
      <c r="K8" s="212"/>
      <c r="L8" s="212"/>
      <c r="M8" s="212"/>
      <c r="N8" s="212"/>
      <c r="O8" s="212"/>
      <c r="P8" s="212"/>
      <c r="Q8" s="212"/>
      <c r="R8" s="212"/>
      <c r="S8" s="212"/>
      <c r="T8" s="212"/>
      <c r="U8" s="212"/>
      <c r="V8" s="212"/>
      <c r="W8" s="212"/>
      <c r="X8" s="212"/>
      <c r="Y8" s="212"/>
      <c r="Z8" s="212"/>
      <c r="AA8" s="212"/>
      <c r="AB8" s="212"/>
      <c r="AC8" s="212"/>
      <c r="AD8" s="212"/>
      <c r="AE8" s="118"/>
      <c r="AF8" s="118"/>
      <c r="AG8" s="140"/>
      <c r="AH8" s="118"/>
      <c r="AI8" s="299"/>
      <c r="AJ8" s="118"/>
      <c r="AK8" s="111"/>
      <c r="AL8" s="121"/>
      <c r="AM8" s="121"/>
      <c r="AN8" s="121"/>
      <c r="AO8" s="112"/>
      <c r="AP8" s="113"/>
      <c r="AQ8" s="113"/>
      <c r="AR8" s="113"/>
    </row>
    <row r="9" spans="1:45" s="114" customFormat="1" ht="19.95" customHeight="1" x14ac:dyDescent="0.25">
      <c r="A9" s="115">
        <v>4</v>
      </c>
      <c r="B9" s="57"/>
      <c r="C9" s="118"/>
      <c r="D9" s="57"/>
      <c r="E9" s="117"/>
      <c r="F9" s="117"/>
      <c r="G9" s="117"/>
      <c r="H9" s="118"/>
      <c r="I9" s="140"/>
      <c r="J9" s="118"/>
      <c r="K9" s="212"/>
      <c r="L9" s="212"/>
      <c r="M9" s="212"/>
      <c r="N9" s="212"/>
      <c r="O9" s="212"/>
      <c r="P9" s="212"/>
      <c r="Q9" s="212"/>
      <c r="R9" s="212"/>
      <c r="S9" s="212"/>
      <c r="T9" s="212"/>
      <c r="U9" s="212"/>
      <c r="V9" s="212"/>
      <c r="W9" s="212"/>
      <c r="X9" s="212"/>
      <c r="Y9" s="212"/>
      <c r="Z9" s="212"/>
      <c r="AA9" s="212"/>
      <c r="AB9" s="212"/>
      <c r="AC9" s="212"/>
      <c r="AD9" s="212"/>
      <c r="AE9" s="118"/>
      <c r="AF9" s="118"/>
      <c r="AG9" s="140"/>
      <c r="AH9" s="118"/>
      <c r="AI9" s="299"/>
      <c r="AJ9" s="118"/>
      <c r="AK9" s="111"/>
      <c r="AL9" s="121"/>
      <c r="AM9" s="121"/>
      <c r="AN9" s="121"/>
      <c r="AO9" s="112"/>
      <c r="AP9" s="113"/>
      <c r="AQ9" s="113"/>
      <c r="AR9" s="113"/>
    </row>
    <row r="10" spans="1:45" s="114" customFormat="1" ht="19.95" customHeight="1" x14ac:dyDescent="0.25">
      <c r="A10" s="115">
        <v>5</v>
      </c>
      <c r="B10" s="57"/>
      <c r="C10" s="118"/>
      <c r="D10" s="57"/>
      <c r="E10" s="117"/>
      <c r="F10" s="117"/>
      <c r="G10" s="117"/>
      <c r="H10" s="118"/>
      <c r="I10" s="140"/>
      <c r="J10" s="118"/>
      <c r="K10" s="119"/>
      <c r="L10" s="119"/>
      <c r="M10" s="119"/>
      <c r="N10" s="119"/>
      <c r="O10" s="119"/>
      <c r="P10" s="118"/>
      <c r="Q10" s="118"/>
      <c r="R10" s="118"/>
      <c r="S10" s="118"/>
      <c r="T10" s="118"/>
      <c r="U10" s="118"/>
      <c r="V10" s="118"/>
      <c r="W10" s="118"/>
      <c r="X10" s="118"/>
      <c r="Y10" s="118"/>
      <c r="Z10" s="118"/>
      <c r="AA10" s="118"/>
      <c r="AB10" s="118"/>
      <c r="AC10" s="118"/>
      <c r="AD10" s="118"/>
      <c r="AE10" s="118"/>
      <c r="AF10" s="118"/>
      <c r="AG10" s="140"/>
      <c r="AH10" s="118"/>
      <c r="AI10" s="299"/>
      <c r="AJ10" s="118"/>
      <c r="AK10" s="111"/>
      <c r="AL10" s="121"/>
      <c r="AM10" s="121"/>
      <c r="AN10" s="121"/>
      <c r="AO10" s="112"/>
      <c r="AP10" s="113"/>
      <c r="AQ10" s="113"/>
      <c r="AR10" s="113"/>
    </row>
    <row r="11" spans="1:45" s="114" customFormat="1" ht="19.95" customHeight="1" x14ac:dyDescent="0.25">
      <c r="A11" s="115">
        <v>6</v>
      </c>
      <c r="B11" s="57"/>
      <c r="C11" s="118"/>
      <c r="D11" s="57"/>
      <c r="E11" s="117"/>
      <c r="F11" s="117"/>
      <c r="G11" s="117"/>
      <c r="H11" s="118"/>
      <c r="I11" s="140"/>
      <c r="J11" s="118"/>
      <c r="K11" s="275"/>
      <c r="L11" s="275"/>
      <c r="M11" s="275"/>
      <c r="N11" s="275"/>
      <c r="O11" s="275"/>
      <c r="P11" s="118"/>
      <c r="Q11" s="118"/>
      <c r="R11" s="118"/>
      <c r="S11" s="118"/>
      <c r="T11" s="118"/>
      <c r="U11" s="118"/>
      <c r="V11" s="118"/>
      <c r="W11" s="118"/>
      <c r="X11" s="118"/>
      <c r="Y11" s="118"/>
      <c r="Z11" s="118"/>
      <c r="AA11" s="118"/>
      <c r="AB11" s="276"/>
      <c r="AC11" s="118"/>
      <c r="AD11" s="122"/>
      <c r="AE11" s="118"/>
      <c r="AF11" s="118"/>
      <c r="AG11" s="140"/>
      <c r="AH11" s="118"/>
      <c r="AI11" s="299"/>
      <c r="AJ11" s="118"/>
      <c r="AK11" s="111"/>
      <c r="AL11" s="121"/>
      <c r="AM11" s="121"/>
      <c r="AN11" s="121"/>
      <c r="AO11" s="112"/>
      <c r="AP11" s="113"/>
      <c r="AQ11" s="113"/>
      <c r="AR11" s="113"/>
    </row>
    <row r="12" spans="1:45" s="114" customFormat="1" ht="19.95" customHeight="1" x14ac:dyDescent="0.25">
      <c r="A12" s="115">
        <v>7</v>
      </c>
      <c r="B12" s="115"/>
      <c r="C12" s="115"/>
      <c r="D12" s="116"/>
      <c r="E12" s="117"/>
      <c r="F12" s="117"/>
      <c r="G12" s="117"/>
      <c r="H12" s="118"/>
      <c r="I12" s="140"/>
      <c r="J12" s="118"/>
      <c r="K12" s="119"/>
      <c r="L12" s="119"/>
      <c r="M12" s="119"/>
      <c r="N12" s="119"/>
      <c r="O12" s="119"/>
      <c r="P12" s="118"/>
      <c r="Q12" s="118"/>
      <c r="R12" s="118"/>
      <c r="S12" s="118"/>
      <c r="T12" s="118"/>
      <c r="U12" s="118"/>
      <c r="V12" s="118"/>
      <c r="W12" s="118"/>
      <c r="X12" s="118"/>
      <c r="Y12" s="118"/>
      <c r="Z12" s="118"/>
      <c r="AA12" s="118"/>
      <c r="AB12" s="118"/>
      <c r="AC12" s="118"/>
      <c r="AD12" s="118"/>
      <c r="AE12" s="118"/>
      <c r="AF12" s="118"/>
      <c r="AG12" s="140"/>
      <c r="AH12" s="118"/>
      <c r="AI12" s="299"/>
      <c r="AJ12" s="118"/>
      <c r="AK12" s="111"/>
      <c r="AL12" s="121"/>
      <c r="AM12" s="121"/>
      <c r="AN12" s="121"/>
      <c r="AO12" s="112"/>
      <c r="AP12" s="113"/>
      <c r="AQ12" s="113"/>
      <c r="AR12" s="113"/>
    </row>
    <row r="13" spans="1:45" s="114" customFormat="1" ht="19.95" customHeight="1" x14ac:dyDescent="0.25">
      <c r="A13" s="115">
        <v>8</v>
      </c>
      <c r="B13" s="115"/>
      <c r="C13" s="115"/>
      <c r="D13" s="116"/>
      <c r="E13" s="117"/>
      <c r="F13" s="117"/>
      <c r="G13" s="117"/>
      <c r="H13" s="118"/>
      <c r="I13" s="140"/>
      <c r="J13" s="118"/>
      <c r="K13" s="119"/>
      <c r="L13" s="119"/>
      <c r="M13" s="119"/>
      <c r="N13" s="119"/>
      <c r="O13" s="119"/>
      <c r="P13" s="118"/>
      <c r="Q13" s="118"/>
      <c r="R13" s="118"/>
      <c r="S13" s="118"/>
      <c r="T13" s="118"/>
      <c r="U13" s="118"/>
      <c r="V13" s="118"/>
      <c r="W13" s="118"/>
      <c r="X13" s="118"/>
      <c r="Y13" s="118"/>
      <c r="Z13" s="118"/>
      <c r="AA13" s="118"/>
      <c r="AB13" s="118"/>
      <c r="AC13" s="118"/>
      <c r="AD13" s="118"/>
      <c r="AE13" s="118"/>
      <c r="AF13" s="118"/>
      <c r="AG13" s="140"/>
      <c r="AH13" s="118"/>
      <c r="AI13" s="299"/>
      <c r="AJ13" s="118"/>
      <c r="AK13" s="111"/>
      <c r="AL13" s="121"/>
      <c r="AM13" s="121"/>
      <c r="AN13" s="121"/>
      <c r="AO13" s="112"/>
      <c r="AP13" s="113"/>
      <c r="AQ13" s="113"/>
      <c r="AR13" s="113"/>
    </row>
    <row r="14" spans="1:45" s="114" customFormat="1" ht="19.95" customHeight="1" x14ac:dyDescent="0.25">
      <c r="A14" s="115">
        <v>9</v>
      </c>
      <c r="B14" s="115"/>
      <c r="C14" s="115"/>
      <c r="D14" s="116"/>
      <c r="E14" s="117"/>
      <c r="F14" s="117"/>
      <c r="G14" s="117"/>
      <c r="H14" s="118"/>
      <c r="I14" s="140"/>
      <c r="J14" s="118"/>
      <c r="K14" s="119"/>
      <c r="L14" s="119"/>
      <c r="M14" s="119"/>
      <c r="N14" s="119"/>
      <c r="O14" s="119"/>
      <c r="P14" s="118"/>
      <c r="Q14" s="118"/>
      <c r="R14" s="118"/>
      <c r="S14" s="118"/>
      <c r="T14" s="118"/>
      <c r="U14" s="118"/>
      <c r="V14" s="118"/>
      <c r="W14" s="118"/>
      <c r="X14" s="118"/>
      <c r="Y14" s="118"/>
      <c r="Z14" s="118"/>
      <c r="AA14" s="118"/>
      <c r="AB14" s="118"/>
      <c r="AC14" s="118"/>
      <c r="AD14" s="122"/>
      <c r="AE14" s="118"/>
      <c r="AF14" s="118"/>
      <c r="AG14" s="140"/>
      <c r="AH14" s="118"/>
      <c r="AI14" s="299"/>
      <c r="AJ14" s="118"/>
      <c r="AK14" s="111"/>
      <c r="AL14" s="121"/>
      <c r="AM14" s="121"/>
      <c r="AN14" s="121"/>
      <c r="AO14" s="112"/>
      <c r="AP14" s="113"/>
      <c r="AQ14" s="113"/>
      <c r="AR14" s="113"/>
    </row>
    <row r="15" spans="1:45" s="114" customFormat="1" ht="19.95" customHeight="1" x14ac:dyDescent="0.25">
      <c r="A15" s="115">
        <v>10</v>
      </c>
      <c r="B15" s="115"/>
      <c r="C15" s="115"/>
      <c r="D15" s="116"/>
      <c r="E15" s="117"/>
      <c r="F15" s="117"/>
      <c r="G15" s="117"/>
      <c r="H15" s="118"/>
      <c r="I15" s="140"/>
      <c r="J15" s="118"/>
      <c r="K15" s="119"/>
      <c r="L15" s="119"/>
      <c r="M15" s="119"/>
      <c r="N15" s="119"/>
      <c r="O15" s="119"/>
      <c r="P15" s="118"/>
      <c r="Q15" s="118"/>
      <c r="R15" s="118"/>
      <c r="S15" s="118"/>
      <c r="T15" s="118"/>
      <c r="U15" s="118"/>
      <c r="V15" s="118"/>
      <c r="W15" s="118"/>
      <c r="X15" s="118"/>
      <c r="Y15" s="118"/>
      <c r="Z15" s="118"/>
      <c r="AA15" s="118"/>
      <c r="AB15" s="118"/>
      <c r="AC15" s="118"/>
      <c r="AD15" s="118"/>
      <c r="AE15" s="118"/>
      <c r="AF15" s="118"/>
      <c r="AG15" s="140"/>
      <c r="AH15" s="118"/>
      <c r="AI15" s="299"/>
      <c r="AJ15" s="118"/>
      <c r="AK15" s="111"/>
      <c r="AL15" s="121"/>
      <c r="AM15" s="121"/>
      <c r="AN15" s="121"/>
      <c r="AO15" s="112"/>
      <c r="AP15" s="113"/>
      <c r="AQ15" s="113"/>
      <c r="AR15" s="113"/>
    </row>
    <row r="16" spans="1:45" s="114" customFormat="1" ht="19.95" customHeight="1" x14ac:dyDescent="0.25">
      <c r="A16" s="115">
        <v>11</v>
      </c>
      <c r="B16" s="115"/>
      <c r="C16" s="115"/>
      <c r="D16" s="116"/>
      <c r="E16" s="117"/>
      <c r="F16" s="117"/>
      <c r="G16" s="117"/>
      <c r="H16" s="118"/>
      <c r="I16" s="140"/>
      <c r="J16" s="118"/>
      <c r="K16" s="119"/>
      <c r="L16" s="119"/>
      <c r="M16" s="119"/>
      <c r="N16" s="119"/>
      <c r="O16" s="119"/>
      <c r="P16" s="118"/>
      <c r="Q16" s="118"/>
      <c r="R16" s="118"/>
      <c r="S16" s="118"/>
      <c r="T16" s="118"/>
      <c r="U16" s="118"/>
      <c r="V16" s="118"/>
      <c r="W16" s="118"/>
      <c r="X16" s="118"/>
      <c r="Y16" s="118"/>
      <c r="Z16" s="118"/>
      <c r="AA16" s="118"/>
      <c r="AB16" s="118"/>
      <c r="AC16" s="118"/>
      <c r="AD16" s="118"/>
      <c r="AE16" s="118"/>
      <c r="AF16" s="118"/>
      <c r="AG16" s="140"/>
      <c r="AH16" s="118"/>
      <c r="AI16" s="299"/>
      <c r="AJ16" s="118"/>
      <c r="AK16" s="111"/>
      <c r="AL16" s="121"/>
      <c r="AM16" s="121"/>
      <c r="AN16" s="121"/>
      <c r="AO16" s="112"/>
      <c r="AP16" s="113"/>
      <c r="AQ16" s="113"/>
      <c r="AR16" s="113"/>
    </row>
    <row r="17" spans="1:44" s="114" customFormat="1" ht="19.95" customHeight="1" x14ac:dyDescent="0.25">
      <c r="A17" s="115">
        <v>12</v>
      </c>
      <c r="B17" s="115"/>
      <c r="C17" s="115"/>
      <c r="D17" s="116"/>
      <c r="E17" s="117"/>
      <c r="F17" s="117"/>
      <c r="G17" s="117"/>
      <c r="H17" s="118"/>
      <c r="I17" s="140"/>
      <c r="J17" s="118"/>
      <c r="K17" s="119"/>
      <c r="L17" s="119"/>
      <c r="M17" s="119"/>
      <c r="N17" s="119"/>
      <c r="O17" s="119"/>
      <c r="P17" s="118"/>
      <c r="Q17" s="118"/>
      <c r="R17" s="118"/>
      <c r="S17" s="118"/>
      <c r="T17" s="118"/>
      <c r="U17" s="118"/>
      <c r="V17" s="118"/>
      <c r="W17" s="118"/>
      <c r="X17" s="118"/>
      <c r="Y17" s="118"/>
      <c r="Z17" s="118"/>
      <c r="AA17" s="118"/>
      <c r="AB17" s="118"/>
      <c r="AC17" s="118"/>
      <c r="AD17" s="122"/>
      <c r="AE17" s="118"/>
      <c r="AF17" s="118"/>
      <c r="AG17" s="140"/>
      <c r="AH17" s="118"/>
      <c r="AI17" s="299"/>
      <c r="AJ17" s="118"/>
      <c r="AK17" s="111"/>
      <c r="AL17" s="121"/>
      <c r="AM17" s="121"/>
      <c r="AN17" s="121"/>
      <c r="AO17" s="112"/>
      <c r="AP17" s="113"/>
      <c r="AQ17" s="113"/>
      <c r="AR17" s="113"/>
    </row>
    <row r="18" spans="1:44" s="114" customFormat="1" ht="19.95" customHeight="1" x14ac:dyDescent="0.25">
      <c r="A18" s="115">
        <v>13</v>
      </c>
      <c r="B18" s="115"/>
      <c r="C18" s="115"/>
      <c r="D18" s="116"/>
      <c r="E18" s="117"/>
      <c r="F18" s="117"/>
      <c r="G18" s="117"/>
      <c r="H18" s="118"/>
      <c r="I18" s="140"/>
      <c r="J18" s="118"/>
      <c r="K18" s="119"/>
      <c r="L18" s="119"/>
      <c r="M18" s="119"/>
      <c r="N18" s="119"/>
      <c r="O18" s="119"/>
      <c r="P18" s="118"/>
      <c r="Q18" s="118"/>
      <c r="R18" s="118"/>
      <c r="S18" s="118"/>
      <c r="T18" s="118"/>
      <c r="U18" s="118"/>
      <c r="V18" s="118"/>
      <c r="W18" s="118"/>
      <c r="X18" s="118"/>
      <c r="Y18" s="118"/>
      <c r="Z18" s="118"/>
      <c r="AA18" s="118"/>
      <c r="AB18" s="118"/>
      <c r="AC18" s="118"/>
      <c r="AD18" s="118"/>
      <c r="AE18" s="118"/>
      <c r="AF18" s="118"/>
      <c r="AG18" s="140"/>
      <c r="AH18" s="118"/>
      <c r="AI18" s="299"/>
      <c r="AJ18" s="118"/>
      <c r="AK18" s="111"/>
      <c r="AL18" s="121"/>
      <c r="AM18" s="121"/>
      <c r="AN18" s="121"/>
      <c r="AO18" s="112"/>
      <c r="AP18" s="113"/>
      <c r="AQ18" s="113"/>
      <c r="AR18" s="113"/>
    </row>
    <row r="19" spans="1:44" s="114" customFormat="1" ht="19.95" customHeight="1" x14ac:dyDescent="0.25">
      <c r="A19" s="115"/>
      <c r="B19" s="115"/>
      <c r="C19" s="115"/>
      <c r="D19" s="116"/>
      <c r="E19" s="117"/>
      <c r="F19" s="117"/>
      <c r="G19" s="117"/>
      <c r="H19" s="118"/>
      <c r="I19" s="140"/>
      <c r="J19" s="118"/>
      <c r="K19" s="119"/>
      <c r="L19" s="119"/>
      <c r="M19" s="119"/>
      <c r="N19" s="119"/>
      <c r="O19" s="119"/>
      <c r="P19" s="118"/>
      <c r="Q19" s="118"/>
      <c r="R19" s="118"/>
      <c r="S19" s="118"/>
      <c r="T19" s="118"/>
      <c r="U19" s="118"/>
      <c r="V19" s="118"/>
      <c r="W19" s="118"/>
      <c r="X19" s="118"/>
      <c r="Y19" s="118"/>
      <c r="Z19" s="118"/>
      <c r="AA19" s="118"/>
      <c r="AB19" s="118"/>
      <c r="AC19" s="118"/>
      <c r="AD19" s="118"/>
      <c r="AE19" s="118"/>
      <c r="AF19" s="118"/>
      <c r="AG19" s="140"/>
      <c r="AH19" s="118"/>
      <c r="AI19" s="299"/>
      <c r="AJ19" s="118"/>
      <c r="AK19" s="111"/>
      <c r="AL19" s="121"/>
      <c r="AM19" s="121"/>
      <c r="AN19" s="121"/>
      <c r="AO19" s="112"/>
      <c r="AP19" s="113"/>
      <c r="AQ19" s="113"/>
      <c r="AR19" s="113"/>
    </row>
    <row r="20" spans="1:44" ht="6" customHeight="1" x14ac:dyDescent="0.25">
      <c r="A20" s="123"/>
      <c r="B20" s="123"/>
      <c r="C20" s="123"/>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6"/>
      <c r="AQ20" s="126"/>
      <c r="AR20" s="126"/>
    </row>
    <row r="21" spans="1:44" x14ac:dyDescent="0.25">
      <c r="AI21" s="128"/>
      <c r="AJ21" s="128"/>
    </row>
  </sheetData>
  <mergeCells count="29">
    <mergeCell ref="K1:O1"/>
    <mergeCell ref="Q1:Y1"/>
    <mergeCell ref="E2:G2"/>
    <mergeCell ref="E3:E5"/>
    <mergeCell ref="F3:F5"/>
    <mergeCell ref="G3:G5"/>
    <mergeCell ref="I2:I5"/>
    <mergeCell ref="AA1:AD1"/>
    <mergeCell ref="K2:K5"/>
    <mergeCell ref="U2:U5"/>
    <mergeCell ref="V2:V5"/>
    <mergeCell ref="M2:M5"/>
    <mergeCell ref="AA2:AA5"/>
    <mergeCell ref="AB2:AB5"/>
    <mergeCell ref="L2:L5"/>
    <mergeCell ref="N2:N5"/>
    <mergeCell ref="T2:T5"/>
    <mergeCell ref="Q2:Q5"/>
    <mergeCell ref="R2:R5"/>
    <mergeCell ref="X2:X5"/>
    <mergeCell ref="O2:O5"/>
    <mergeCell ref="W2:W5"/>
    <mergeCell ref="S2:S5"/>
    <mergeCell ref="AN4:AN5"/>
    <mergeCell ref="AM4:AM5"/>
    <mergeCell ref="Y2:Y5"/>
    <mergeCell ref="AC2:AC5"/>
    <mergeCell ref="AD2:AD5"/>
    <mergeCell ref="AF4:AG4"/>
  </mergeCells>
  <phoneticPr fontId="8" type="noConversion"/>
  <dataValidations disablePrompts="1" count="1">
    <dataValidation type="list" allowBlank="1" showInputMessage="1" showErrorMessage="1" sqref="H6:H19">
      <formula1>Fristigkeit</formula1>
    </dataValidation>
  </dataValidations>
  <printOptions horizontalCentered="1"/>
  <pageMargins left="0.23622047244094491" right="0.23622047244094491" top="0.31496062992125984" bottom="0.31496062992125984" header="0.31496062992125984" footer="0.31496062992125984"/>
  <pageSetup paperSize="9" scale="60" fitToHeight="0" orientation="landscape" r:id="rId1"/>
  <headerFooter alignWithMargins="0">
    <oddHeader>&amp;A</oddHeader>
    <oddFooter>&amp;C&amp;D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70C0"/>
    <pageSetUpPr fitToPage="1"/>
  </sheetPr>
  <dimension ref="A1:O22"/>
  <sheetViews>
    <sheetView zoomScale="80" zoomScaleNormal="80" zoomScaleSheetLayoutView="80" workbookViewId="0"/>
  </sheetViews>
  <sheetFormatPr baseColWidth="10" defaultColWidth="11.44140625" defaultRowHeight="13.8" x14ac:dyDescent="0.25"/>
  <cols>
    <col min="1" max="1" width="3.109375" style="64" customWidth="1"/>
    <col min="2" max="2" width="25.77734375" style="13" customWidth="1"/>
    <col min="3" max="3" width="13.77734375" style="13" customWidth="1"/>
    <col min="4" max="7" width="6.109375" style="13" customWidth="1"/>
    <col min="8" max="8" width="6" style="254" bestFit="1" customWidth="1"/>
    <col min="9" max="9" width="1.44140625" style="66" customWidth="1"/>
    <col min="10" max="11" width="7.109375" style="64" customWidth="1"/>
    <col min="12" max="12" width="1.44140625" style="66" customWidth="1"/>
    <col min="13" max="13" width="31.77734375" style="13" customWidth="1"/>
    <col min="14" max="14" width="0.6640625" style="13" customWidth="1"/>
    <col min="15" max="15" width="2" style="13" customWidth="1"/>
    <col min="16" max="16384" width="11.44140625" style="13"/>
  </cols>
  <sheetData>
    <row r="1" spans="1:15" s="15" customFormat="1" ht="32.25" customHeight="1" x14ac:dyDescent="0.25">
      <c r="A1" s="136" t="s">
        <v>128</v>
      </c>
      <c r="B1" s="80"/>
      <c r="C1" s="5"/>
      <c r="D1" s="5"/>
      <c r="E1" s="5"/>
      <c r="F1" s="5"/>
      <c r="G1" s="5"/>
      <c r="I1" s="45"/>
      <c r="J1" s="99"/>
      <c r="K1" s="99"/>
      <c r="L1" s="45"/>
    </row>
    <row r="2" spans="1:15" s="6" customFormat="1" ht="138" customHeight="1" x14ac:dyDescent="0.25">
      <c r="A2" s="325" t="s">
        <v>1</v>
      </c>
      <c r="B2" s="129" t="s">
        <v>146</v>
      </c>
      <c r="C2" s="54" t="s">
        <v>167</v>
      </c>
      <c r="D2" s="326" t="s">
        <v>80</v>
      </c>
      <c r="E2" s="326" t="s">
        <v>8</v>
      </c>
      <c r="F2" s="326" t="s">
        <v>69</v>
      </c>
      <c r="G2" s="326" t="s">
        <v>193</v>
      </c>
      <c r="H2" s="327" t="s">
        <v>12</v>
      </c>
      <c r="I2" s="138"/>
      <c r="J2" s="322" t="s">
        <v>79</v>
      </c>
      <c r="K2" s="322" t="s">
        <v>5</v>
      </c>
      <c r="L2" s="138"/>
      <c r="M2" s="311" t="s">
        <v>2</v>
      </c>
      <c r="N2" s="130"/>
      <c r="O2" s="3"/>
    </row>
    <row r="3" spans="1:15" s="3" customFormat="1" ht="19.95" customHeight="1" x14ac:dyDescent="0.25">
      <c r="A3" s="62">
        <v>1</v>
      </c>
      <c r="B3" s="248"/>
      <c r="C3" s="248"/>
      <c r="D3" s="278"/>
      <c r="E3" s="278"/>
      <c r="F3" s="278"/>
      <c r="G3" s="279"/>
      <c r="H3" s="279"/>
      <c r="I3" s="59"/>
      <c r="J3" s="122"/>
      <c r="K3" s="277"/>
      <c r="L3" s="59"/>
      <c r="M3" s="12"/>
      <c r="N3" s="131"/>
    </row>
    <row r="4" spans="1:15" s="6" customFormat="1" ht="19.95" customHeight="1" x14ac:dyDescent="0.25">
      <c r="A4" s="62">
        <v>2</v>
      </c>
      <c r="B4" s="248"/>
      <c r="C4" s="248"/>
      <c r="D4" s="278"/>
      <c r="E4" s="278"/>
      <c r="F4" s="278"/>
      <c r="G4" s="278"/>
      <c r="H4" s="279"/>
      <c r="I4" s="59"/>
      <c r="J4" s="118"/>
      <c r="K4" s="140"/>
      <c r="L4" s="59"/>
      <c r="M4" s="12"/>
      <c r="N4" s="131"/>
    </row>
    <row r="5" spans="1:15" s="6" customFormat="1" ht="19.95" customHeight="1" x14ac:dyDescent="0.25">
      <c r="A5" s="62">
        <v>3</v>
      </c>
      <c r="B5" s="248"/>
      <c r="C5" s="248"/>
      <c r="D5" s="280"/>
      <c r="E5" s="280"/>
      <c r="F5" s="280"/>
      <c r="G5" s="280"/>
      <c r="H5" s="279"/>
      <c r="I5" s="59"/>
      <c r="J5" s="118"/>
      <c r="K5" s="140"/>
      <c r="L5" s="59"/>
      <c r="M5" s="79"/>
      <c r="N5" s="131"/>
    </row>
    <row r="6" spans="1:15" s="6" customFormat="1" ht="19.95" customHeight="1" x14ac:dyDescent="0.25">
      <c r="A6" s="62">
        <v>4</v>
      </c>
      <c r="B6" s="248"/>
      <c r="C6" s="248"/>
      <c r="D6" s="280"/>
      <c r="E6" s="280"/>
      <c r="F6" s="280"/>
      <c r="G6" s="280"/>
      <c r="H6" s="279"/>
      <c r="I6" s="59"/>
      <c r="J6" s="118"/>
      <c r="K6" s="140"/>
      <c r="L6" s="59"/>
      <c r="M6" s="79"/>
      <c r="N6" s="131"/>
    </row>
    <row r="7" spans="1:15" s="6" customFormat="1" ht="19.95" customHeight="1" x14ac:dyDescent="0.25">
      <c r="A7" s="62">
        <v>5</v>
      </c>
      <c r="B7" s="248"/>
      <c r="C7" s="248"/>
      <c r="D7" s="280"/>
      <c r="E7" s="280"/>
      <c r="F7" s="280"/>
      <c r="G7" s="280"/>
      <c r="H7" s="279"/>
      <c r="I7" s="59"/>
      <c r="J7" s="118"/>
      <c r="K7" s="140"/>
      <c r="L7" s="59"/>
      <c r="M7" s="79"/>
      <c r="N7" s="131"/>
    </row>
    <row r="8" spans="1:15" s="6" customFormat="1" ht="19.95" customHeight="1" x14ac:dyDescent="0.25">
      <c r="A8" s="62">
        <v>6</v>
      </c>
      <c r="B8" s="248"/>
      <c r="C8" s="248"/>
      <c r="D8" s="280"/>
      <c r="E8" s="280"/>
      <c r="F8" s="280"/>
      <c r="G8" s="280"/>
      <c r="H8" s="279"/>
      <c r="I8" s="59"/>
      <c r="J8" s="118"/>
      <c r="K8" s="140"/>
      <c r="L8" s="59"/>
      <c r="M8" s="79"/>
      <c r="N8" s="131"/>
    </row>
    <row r="9" spans="1:15" s="6" customFormat="1" ht="19.95" customHeight="1" x14ac:dyDescent="0.25">
      <c r="A9" s="62">
        <v>7</v>
      </c>
      <c r="B9" s="248"/>
      <c r="C9" s="248"/>
      <c r="D9" s="280"/>
      <c r="E9" s="280"/>
      <c r="F9" s="280"/>
      <c r="G9" s="280"/>
      <c r="H9" s="279"/>
      <c r="I9" s="59"/>
      <c r="J9" s="118"/>
      <c r="K9" s="140"/>
      <c r="L9" s="59"/>
      <c r="M9" s="79"/>
      <c r="N9" s="131"/>
    </row>
    <row r="10" spans="1:15" s="6" customFormat="1" ht="19.95" customHeight="1" x14ac:dyDescent="0.25">
      <c r="A10" s="62">
        <v>8</v>
      </c>
      <c r="B10" s="248"/>
      <c r="C10" s="248"/>
      <c r="D10" s="280"/>
      <c r="E10" s="280"/>
      <c r="F10" s="280"/>
      <c r="G10" s="280"/>
      <c r="H10" s="279"/>
      <c r="I10" s="59"/>
      <c r="J10" s="118"/>
      <c r="K10" s="140"/>
      <c r="L10" s="59"/>
      <c r="M10" s="79"/>
      <c r="N10" s="131"/>
    </row>
    <row r="11" spans="1:15" s="6" customFormat="1" ht="19.95" customHeight="1" x14ac:dyDescent="0.25">
      <c r="A11" s="62">
        <v>9</v>
      </c>
      <c r="B11" s="248"/>
      <c r="C11" s="248"/>
      <c r="D11" s="281"/>
      <c r="E11" s="281"/>
      <c r="F11" s="281"/>
      <c r="G11" s="281"/>
      <c r="H11" s="279"/>
      <c r="I11" s="59"/>
      <c r="J11" s="118"/>
      <c r="K11" s="140"/>
      <c r="L11" s="59"/>
      <c r="M11" s="79"/>
      <c r="N11" s="131"/>
    </row>
    <row r="12" spans="1:15" s="6" customFormat="1" ht="19.95" customHeight="1" x14ac:dyDescent="0.25">
      <c r="A12" s="62">
        <v>10</v>
      </c>
      <c r="B12" s="248"/>
      <c r="C12" s="248"/>
      <c r="D12" s="281"/>
      <c r="E12" s="281"/>
      <c r="F12" s="281"/>
      <c r="G12" s="281"/>
      <c r="H12" s="279"/>
      <c r="I12" s="59"/>
      <c r="J12" s="118"/>
      <c r="K12" s="140"/>
      <c r="L12" s="59"/>
      <c r="M12" s="79"/>
      <c r="N12" s="131"/>
    </row>
    <row r="13" spans="1:15" s="6" customFormat="1" ht="19.95" customHeight="1" x14ac:dyDescent="0.25">
      <c r="A13" s="62">
        <v>11</v>
      </c>
      <c r="B13" s="248"/>
      <c r="C13" s="248"/>
      <c r="D13" s="281"/>
      <c r="E13" s="281"/>
      <c r="F13" s="281"/>
      <c r="G13" s="281"/>
      <c r="H13" s="279"/>
      <c r="I13" s="59"/>
      <c r="J13" s="118"/>
      <c r="K13" s="140"/>
      <c r="L13" s="59"/>
      <c r="M13" s="79"/>
      <c r="N13" s="131"/>
    </row>
    <row r="14" spans="1:15" s="6" customFormat="1" ht="19.95" customHeight="1" x14ac:dyDescent="0.25">
      <c r="A14" s="62">
        <v>12</v>
      </c>
      <c r="B14" s="248"/>
      <c r="C14" s="248"/>
      <c r="D14" s="281"/>
      <c r="E14" s="281"/>
      <c r="F14" s="281"/>
      <c r="G14" s="281"/>
      <c r="H14" s="279"/>
      <c r="I14" s="59"/>
      <c r="J14" s="118"/>
      <c r="K14" s="140"/>
      <c r="L14" s="59"/>
      <c r="M14" s="79"/>
      <c r="N14" s="131"/>
    </row>
    <row r="15" spans="1:15" s="6" customFormat="1" ht="19.95" customHeight="1" x14ac:dyDescent="0.25">
      <c r="A15" s="62">
        <v>13</v>
      </c>
      <c r="B15" s="248"/>
      <c r="C15" s="248"/>
      <c r="D15" s="281"/>
      <c r="E15" s="281"/>
      <c r="F15" s="281"/>
      <c r="G15" s="281"/>
      <c r="H15" s="279"/>
      <c r="I15" s="59"/>
      <c r="J15" s="118"/>
      <c r="K15" s="140"/>
      <c r="L15" s="59"/>
      <c r="M15" s="79"/>
      <c r="N15" s="131"/>
    </row>
    <row r="16" spans="1:15" s="6" customFormat="1" ht="19.95" customHeight="1" x14ac:dyDescent="0.25">
      <c r="A16" s="62">
        <v>14</v>
      </c>
      <c r="B16" s="248"/>
      <c r="C16" s="248"/>
      <c r="D16" s="11"/>
      <c r="E16" s="11"/>
      <c r="F16" s="11"/>
      <c r="G16" s="11"/>
      <c r="H16" s="249"/>
      <c r="I16" s="59"/>
      <c r="J16" s="118"/>
      <c r="K16" s="140"/>
      <c r="L16" s="59"/>
      <c r="M16" s="79"/>
      <c r="N16" s="131"/>
    </row>
    <row r="17" spans="1:14" s="6" customFormat="1" ht="4.5" customHeight="1" x14ac:dyDescent="0.25">
      <c r="A17" s="132"/>
      <c r="B17" s="133"/>
      <c r="C17" s="133"/>
      <c r="D17" s="133"/>
      <c r="E17" s="133"/>
      <c r="F17" s="133"/>
      <c r="G17" s="338"/>
      <c r="H17" s="338"/>
      <c r="I17" s="133"/>
      <c r="J17" s="133"/>
      <c r="K17" s="133"/>
      <c r="L17" s="133"/>
      <c r="M17" s="133"/>
      <c r="N17" s="81"/>
    </row>
    <row r="18" spans="1:14" x14ac:dyDescent="0.25">
      <c r="A18" s="134"/>
      <c r="B18" s="83"/>
      <c r="C18" s="83"/>
      <c r="D18" s="83"/>
      <c r="E18" s="83"/>
      <c r="F18" s="83"/>
      <c r="G18" s="83"/>
      <c r="H18" s="252"/>
      <c r="I18" s="135"/>
      <c r="J18" s="139"/>
      <c r="K18" s="139"/>
      <c r="L18" s="135"/>
      <c r="M18" s="83"/>
    </row>
    <row r="19" spans="1:14" x14ac:dyDescent="0.25">
      <c r="A19" s="134"/>
      <c r="B19" s="83"/>
      <c r="C19" s="83"/>
      <c r="D19" s="83"/>
      <c r="E19" s="83"/>
      <c r="F19" s="83"/>
      <c r="G19" s="83"/>
      <c r="I19" s="135"/>
      <c r="J19" s="139"/>
      <c r="K19" s="139"/>
      <c r="L19" s="135"/>
      <c r="M19" s="83"/>
    </row>
    <row r="20" spans="1:14" x14ac:dyDescent="0.25">
      <c r="A20" s="134"/>
      <c r="B20" s="83"/>
      <c r="C20" s="83"/>
      <c r="D20" s="83"/>
      <c r="E20" s="83"/>
      <c r="F20" s="83"/>
      <c r="G20" s="83"/>
      <c r="I20" s="135"/>
      <c r="J20" s="139"/>
      <c r="K20" s="139"/>
      <c r="L20" s="135"/>
      <c r="M20" s="83"/>
    </row>
    <row r="21" spans="1:14" x14ac:dyDescent="0.25">
      <c r="A21" s="134"/>
      <c r="B21" s="83"/>
      <c r="C21" s="83"/>
      <c r="D21" s="83"/>
      <c r="E21" s="83"/>
      <c r="F21" s="83"/>
      <c r="G21" s="83"/>
      <c r="I21" s="135"/>
      <c r="J21" s="139"/>
      <c r="K21" s="139"/>
      <c r="L21" s="135"/>
      <c r="M21" s="83"/>
    </row>
    <row r="22" spans="1:14" x14ac:dyDescent="0.25">
      <c r="A22" s="134"/>
      <c r="B22" s="83"/>
      <c r="C22" s="83"/>
      <c r="D22" s="83"/>
      <c r="E22" s="83"/>
      <c r="F22" s="83"/>
      <c r="G22" s="83"/>
      <c r="I22" s="135"/>
      <c r="J22" s="134"/>
      <c r="K22" s="134"/>
      <c r="L22" s="135"/>
      <c r="M22" s="83"/>
    </row>
  </sheetData>
  <pageMargins left="0.70866141732283472" right="0.70866141732283472" top="0.78740157480314965" bottom="0.78740157480314965" header="0.31496062992125984" footer="0.31496062992125984"/>
  <pageSetup paperSize="9" fitToHeight="0" orientation="landscape" r:id="rId1"/>
  <headerFooter alignWithMargins="0">
    <oddHeader>&amp;A</oddHeader>
    <oddFooter>&amp;C&amp;D</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Readme</vt:lpstr>
      <vt:lpstr>0.1 - Assessment grid</vt:lpstr>
      <vt:lpstr>0.2 - Company Key Facts</vt:lpstr>
      <vt:lpstr>1 - Past and future impacts</vt:lpstr>
      <vt:lpstr>2a - Risk assessment</vt:lpstr>
      <vt:lpstr>2a - Risk matrix</vt:lpstr>
      <vt:lpstr>2b - New business opportunity</vt:lpstr>
      <vt:lpstr>3a - Measures-Risks</vt:lpstr>
      <vt:lpstr>3a - Measures-New opportunity</vt:lpstr>
      <vt:lpstr>3b- CBA - Costs</vt:lpstr>
      <vt:lpstr>3b - CBA - Benefits</vt:lpstr>
      <vt:lpstr>3b - CBA - EXAMPLE</vt:lpstr>
      <vt:lpstr>3b - CBA - Results</vt:lpstr>
      <vt:lpstr>4 - Strategy</vt:lpstr>
      <vt:lpstr>4 - Communication</vt:lpstr>
      <vt:lpstr>'0.1 - Assessment grid'!Druckbereich</vt:lpstr>
      <vt:lpstr>'0.2 - Company Key Facts'!Druckbereich</vt:lpstr>
      <vt:lpstr>'1 - Past and future impacts'!Druckbereich</vt:lpstr>
      <vt:lpstr>'2a - Risk assessment'!Druckbereich</vt:lpstr>
      <vt:lpstr>'2a - Risk matrix'!Druckbereich</vt:lpstr>
      <vt:lpstr>'2b - New business opportunity'!Druckbereich</vt:lpstr>
      <vt:lpstr>'3a - Measures-New opportunity'!Druckbereich</vt:lpstr>
      <vt:lpstr>'3a - Measures-Risks'!Druckbereich</vt:lpstr>
      <vt:lpstr>'3b - CBA - Benefits'!Druckbereich</vt:lpstr>
      <vt:lpstr>'3b - CBA - EXAMPLE'!Druckbereich</vt:lpstr>
      <vt:lpstr>'3b - CBA - Results'!Druckbereich</vt:lpstr>
      <vt:lpstr>'3b- CBA - Costs'!Druckbereich</vt:lpstr>
      <vt:lpstr>'4 - Communication'!Druckbereich</vt:lpstr>
      <vt:lpstr>'4 - Strategy'!Druckbereich</vt:lpstr>
      <vt:lpstr>Readme!Druckbereich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adelphi</dc:creator>
  <cp:lastModifiedBy>adelphi</cp:lastModifiedBy>
  <cp:lastPrinted>2014-02-06T11:31:51Z</cp:lastPrinted>
  <dcterms:created xsi:type="dcterms:W3CDTF">2011-11-01T16:31:27Z</dcterms:created>
  <dcterms:modified xsi:type="dcterms:W3CDTF">2018-02-09T10:51:50Z</dcterms:modified>
</cp:coreProperties>
</file>